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UPN_SPS\STAVEBNI\AKCE_2021\Akce stavební práce\64021001 Nové Město na Metují ON - oprava (pobídkový byt)\64021001 Prilohy Vyzvy + ZD\"/>
    </mc:Choice>
  </mc:AlternateContent>
  <bookViews>
    <workbookView xWindow="0" yWindow="0" windowWidth="28800" windowHeight="12345"/>
  </bookViews>
  <sheets>
    <sheet name="Rekapitulace stavby" sheetId="1" r:id="rId1"/>
    <sheet name="D.1.1 - Architektonicko -..." sheetId="2" r:id="rId2"/>
    <sheet name="D.UT - Vytápění" sheetId="3" r:id="rId3"/>
    <sheet name="D.ZT - Zdravotně - techni..." sheetId="4" r:id="rId4"/>
    <sheet name="Elektroinstalace - Elektr..." sheetId="5" r:id="rId5"/>
  </sheets>
  <definedNames>
    <definedName name="_xlnm._FilterDatabase" localSheetId="1" hidden="1">'D.1.1 - Architektonicko -...'!$C$137:$K$602</definedName>
    <definedName name="_xlnm._FilterDatabase" localSheetId="2" hidden="1">'D.UT - Vytápění'!$C$123:$K$264</definedName>
    <definedName name="_xlnm._FilterDatabase" localSheetId="3" hidden="1">'D.ZT - Zdravotně - techni...'!$C$123:$K$244</definedName>
    <definedName name="_xlnm._FilterDatabase" localSheetId="4" hidden="1">'Elektroinstalace - Elektr...'!$C$146:$K$286</definedName>
    <definedName name="_xlnm.Print_Titles" localSheetId="1">'D.1.1 - Architektonicko -...'!$137:$137</definedName>
    <definedName name="_xlnm.Print_Titles" localSheetId="2">'D.UT - Vytápění'!$123:$123</definedName>
    <definedName name="_xlnm.Print_Titles" localSheetId="3">'D.ZT - Zdravotně - techni...'!$123:$123</definedName>
    <definedName name="_xlnm.Print_Titles" localSheetId="4">'Elektroinstalace - Elektr...'!$146:$146</definedName>
    <definedName name="_xlnm.Print_Titles" localSheetId="0">'Rekapitulace stavby'!$92:$92</definedName>
    <definedName name="_xlnm.Print_Area" localSheetId="1">'D.1.1 - Architektonicko -...'!$C$4:$J$76,'D.1.1 - Architektonicko -...'!$C$82:$J$119,'D.1.1 - Architektonicko -...'!$C$125:$J$602</definedName>
    <definedName name="_xlnm.Print_Area" localSheetId="2">'D.UT - Vytápění'!$C$4:$J$76,'D.UT - Vytápění'!$C$82:$J$105,'D.UT - Vytápění'!$C$111:$J$264</definedName>
    <definedName name="_xlnm.Print_Area" localSheetId="3">'D.ZT - Zdravotně - techni...'!$C$4:$J$76,'D.ZT - Zdravotně - techni...'!$C$82:$J$105,'D.ZT - Zdravotně - techni...'!$C$111:$J$244</definedName>
    <definedName name="_xlnm.Print_Area" localSheetId="4">'Elektroinstalace - Elektr...'!$C$4:$J$76,'Elektroinstalace - Elektr...'!$C$82:$J$128,'Elektroinstalace - Elektr...'!$C$134:$J$286</definedName>
    <definedName name="_xlnm.Print_Area" localSheetId="0">'Rekapitulace stavby'!$D$4:$AO$76,'Rekapitulace stavby'!$C$82:$AQ$99</definedName>
  </definedNames>
  <calcPr calcId="162913"/>
</workbook>
</file>

<file path=xl/calcChain.xml><?xml version="1.0" encoding="utf-8"?>
<calcChain xmlns="http://schemas.openxmlformats.org/spreadsheetml/2006/main">
  <c r="J37" i="5" l="1"/>
  <c r="J36" i="5"/>
  <c r="AY98" i="1"/>
  <c r="J35" i="5"/>
  <c r="AX98" i="1" s="1"/>
  <c r="BI285" i="5"/>
  <c r="BH285" i="5"/>
  <c r="BG285" i="5"/>
  <c r="BF285" i="5"/>
  <c r="T285" i="5"/>
  <c r="R285" i="5"/>
  <c r="P285" i="5"/>
  <c r="BI283" i="5"/>
  <c r="BH283" i="5"/>
  <c r="BG283" i="5"/>
  <c r="BF283" i="5"/>
  <c r="T283" i="5"/>
  <c r="R283" i="5"/>
  <c r="P283" i="5"/>
  <c r="BI281" i="5"/>
  <c r="BH281" i="5"/>
  <c r="BG281" i="5"/>
  <c r="BF281" i="5"/>
  <c r="T281" i="5"/>
  <c r="R281" i="5"/>
  <c r="P281" i="5"/>
  <c r="BI278" i="5"/>
  <c r="BH278" i="5"/>
  <c r="BG278" i="5"/>
  <c r="BF278" i="5"/>
  <c r="T278" i="5"/>
  <c r="R278" i="5"/>
  <c r="P278" i="5"/>
  <c r="BI275" i="5"/>
  <c r="BH275" i="5"/>
  <c r="BG275" i="5"/>
  <c r="BF275" i="5"/>
  <c r="T275" i="5"/>
  <c r="R275" i="5"/>
  <c r="P275" i="5"/>
  <c r="BI273" i="5"/>
  <c r="BH273" i="5"/>
  <c r="BG273" i="5"/>
  <c r="BF273" i="5"/>
  <c r="T273" i="5"/>
  <c r="R273" i="5"/>
  <c r="P273" i="5"/>
  <c r="BI270" i="5"/>
  <c r="BH270" i="5"/>
  <c r="BG270" i="5"/>
  <c r="BF270" i="5"/>
  <c r="T270" i="5"/>
  <c r="T269" i="5" s="1"/>
  <c r="R270" i="5"/>
  <c r="R269" i="5"/>
  <c r="P270" i="5"/>
  <c r="P269" i="5" s="1"/>
  <c r="BI267" i="5"/>
  <c r="BH267" i="5"/>
  <c r="BG267" i="5"/>
  <c r="BF267" i="5"/>
  <c r="T267" i="5"/>
  <c r="T266" i="5"/>
  <c r="R267" i="5"/>
  <c r="R266" i="5" s="1"/>
  <c r="P267" i="5"/>
  <c r="P266" i="5"/>
  <c r="BI263" i="5"/>
  <c r="BH263" i="5"/>
  <c r="BG263" i="5"/>
  <c r="BF263" i="5"/>
  <c r="T263" i="5"/>
  <c r="T262" i="5" s="1"/>
  <c r="R263" i="5"/>
  <c r="R262" i="5" s="1"/>
  <c r="P263" i="5"/>
  <c r="P262" i="5" s="1"/>
  <c r="BI260" i="5"/>
  <c r="BH260" i="5"/>
  <c r="BG260" i="5"/>
  <c r="BF260" i="5"/>
  <c r="T260" i="5"/>
  <c r="T259" i="5"/>
  <c r="R260" i="5"/>
  <c r="R259" i="5" s="1"/>
  <c r="P260" i="5"/>
  <c r="P259" i="5"/>
  <c r="BI257" i="5"/>
  <c r="BH257" i="5"/>
  <c r="BG257" i="5"/>
  <c r="BF257" i="5"/>
  <c r="T257" i="5"/>
  <c r="R257" i="5"/>
  <c r="P257" i="5"/>
  <c r="BI255" i="5"/>
  <c r="BH255" i="5"/>
  <c r="BG255" i="5"/>
  <c r="BF255" i="5"/>
  <c r="T255" i="5"/>
  <c r="R255" i="5"/>
  <c r="P255" i="5"/>
  <c r="BI253" i="5"/>
  <c r="BH253" i="5"/>
  <c r="BG253" i="5"/>
  <c r="BF253" i="5"/>
  <c r="T253" i="5"/>
  <c r="R253" i="5"/>
  <c r="P253" i="5"/>
  <c r="BI250" i="5"/>
  <c r="BH250" i="5"/>
  <c r="BG250" i="5"/>
  <c r="BF250" i="5"/>
  <c r="T250" i="5"/>
  <c r="T249" i="5"/>
  <c r="R250" i="5"/>
  <c r="R249" i="5"/>
  <c r="P250" i="5"/>
  <c r="P249" i="5"/>
  <c r="BI247" i="5"/>
  <c r="BH247" i="5"/>
  <c r="BG247" i="5"/>
  <c r="BF247" i="5"/>
  <c r="T247" i="5"/>
  <c r="R247" i="5"/>
  <c r="P247" i="5"/>
  <c r="BI245" i="5"/>
  <c r="BH245" i="5"/>
  <c r="BG245" i="5"/>
  <c r="BF245" i="5"/>
  <c r="T245" i="5"/>
  <c r="R245" i="5"/>
  <c r="P245" i="5"/>
  <c r="BI243" i="5"/>
  <c r="BH243" i="5"/>
  <c r="BG243" i="5"/>
  <c r="BF243" i="5"/>
  <c r="T243" i="5"/>
  <c r="R243" i="5"/>
  <c r="P243" i="5"/>
  <c r="BI241" i="5"/>
  <c r="BH241" i="5"/>
  <c r="BG241" i="5"/>
  <c r="BF241" i="5"/>
  <c r="T241" i="5"/>
  <c r="R241" i="5"/>
  <c r="P241" i="5"/>
  <c r="BI239" i="5"/>
  <c r="BH239" i="5"/>
  <c r="BG239" i="5"/>
  <c r="BF239" i="5"/>
  <c r="T239" i="5"/>
  <c r="R239" i="5"/>
  <c r="P239" i="5"/>
  <c r="BI235" i="5"/>
  <c r="BH235" i="5"/>
  <c r="BG235" i="5"/>
  <c r="BF235" i="5"/>
  <c r="T235" i="5"/>
  <c r="T234" i="5"/>
  <c r="T233" i="5"/>
  <c r="R235" i="5"/>
  <c r="R234" i="5" s="1"/>
  <c r="R233" i="5" s="1"/>
  <c r="P235" i="5"/>
  <c r="P234" i="5" s="1"/>
  <c r="P233" i="5" s="1"/>
  <c r="BI231" i="5"/>
  <c r="BH231" i="5"/>
  <c r="BG231" i="5"/>
  <c r="BF231" i="5"/>
  <c r="T231" i="5"/>
  <c r="T230" i="5"/>
  <c r="R231" i="5"/>
  <c r="R230" i="5"/>
  <c r="P231" i="5"/>
  <c r="P230" i="5"/>
  <c r="BI228" i="5"/>
  <c r="BH228" i="5"/>
  <c r="BG228" i="5"/>
  <c r="BF228" i="5"/>
  <c r="T228" i="5"/>
  <c r="T227" i="5"/>
  <c r="R228" i="5"/>
  <c r="R227" i="5"/>
  <c r="P228" i="5"/>
  <c r="P227" i="5"/>
  <c r="BI225" i="5"/>
  <c r="BH225" i="5"/>
  <c r="BG225" i="5"/>
  <c r="BF225" i="5"/>
  <c r="T225" i="5"/>
  <c r="T224" i="5"/>
  <c r="R225" i="5"/>
  <c r="R224" i="5" s="1"/>
  <c r="P225" i="5"/>
  <c r="P224" i="5"/>
  <c r="BI222" i="5"/>
  <c r="BH222" i="5"/>
  <c r="BG222" i="5"/>
  <c r="BF222" i="5"/>
  <c r="T222" i="5"/>
  <c r="R222" i="5"/>
  <c r="P222" i="5"/>
  <c r="BI220" i="5"/>
  <c r="BH220" i="5"/>
  <c r="BG220" i="5"/>
  <c r="BF220" i="5"/>
  <c r="T220" i="5"/>
  <c r="R220" i="5"/>
  <c r="P220" i="5"/>
  <c r="BI218" i="5"/>
  <c r="BH218" i="5"/>
  <c r="BG218" i="5"/>
  <c r="BF218" i="5"/>
  <c r="T218" i="5"/>
  <c r="R218" i="5"/>
  <c r="P218" i="5"/>
  <c r="BI216" i="5"/>
  <c r="BH216" i="5"/>
  <c r="BG216" i="5"/>
  <c r="BF216" i="5"/>
  <c r="T216" i="5"/>
  <c r="R216" i="5"/>
  <c r="P216" i="5"/>
  <c r="BI213" i="5"/>
  <c r="BH213" i="5"/>
  <c r="BG213" i="5"/>
  <c r="BF213" i="5"/>
  <c r="T213" i="5"/>
  <c r="T212" i="5" s="1"/>
  <c r="R213" i="5"/>
  <c r="R212" i="5"/>
  <c r="P213" i="5"/>
  <c r="P212" i="5" s="1"/>
  <c r="BI210" i="5"/>
  <c r="BH210" i="5"/>
  <c r="BG210" i="5"/>
  <c r="BF210" i="5"/>
  <c r="T210" i="5"/>
  <c r="T209" i="5"/>
  <c r="R210" i="5"/>
  <c r="R209" i="5" s="1"/>
  <c r="P210" i="5"/>
  <c r="P209" i="5"/>
  <c r="BI207" i="5"/>
  <c r="BH207" i="5"/>
  <c r="BG207" i="5"/>
  <c r="BF207" i="5"/>
  <c r="T207" i="5"/>
  <c r="T206" i="5"/>
  <c r="R207" i="5"/>
  <c r="R206" i="5"/>
  <c r="P207" i="5"/>
  <c r="P206" i="5" s="1"/>
  <c r="BI204" i="5"/>
  <c r="BH204" i="5"/>
  <c r="BG204" i="5"/>
  <c r="BF204" i="5"/>
  <c r="T204" i="5"/>
  <c r="T203" i="5"/>
  <c r="R204" i="5"/>
  <c r="R203" i="5" s="1"/>
  <c r="P204" i="5"/>
  <c r="P203" i="5"/>
  <c r="BI201" i="5"/>
  <c r="BH201" i="5"/>
  <c r="BG201" i="5"/>
  <c r="BF201" i="5"/>
  <c r="T201" i="5"/>
  <c r="R201" i="5"/>
  <c r="P201" i="5"/>
  <c r="BI199" i="5"/>
  <c r="BH199" i="5"/>
  <c r="BG199" i="5"/>
  <c r="BF199" i="5"/>
  <c r="T199" i="5"/>
  <c r="R199" i="5"/>
  <c r="P199" i="5"/>
  <c r="BI197" i="5"/>
  <c r="BH197" i="5"/>
  <c r="BG197" i="5"/>
  <c r="BF197" i="5"/>
  <c r="T197" i="5"/>
  <c r="R197" i="5"/>
  <c r="P197" i="5"/>
  <c r="BI193" i="5"/>
  <c r="BH193" i="5"/>
  <c r="BG193" i="5"/>
  <c r="BF193" i="5"/>
  <c r="T193" i="5"/>
  <c r="R193" i="5"/>
  <c r="P193" i="5"/>
  <c r="BI191" i="5"/>
  <c r="BH191" i="5"/>
  <c r="BG191" i="5"/>
  <c r="BF191" i="5"/>
  <c r="T191" i="5"/>
  <c r="R191" i="5"/>
  <c r="P191" i="5"/>
  <c r="BI188" i="5"/>
  <c r="BH188" i="5"/>
  <c r="BG188" i="5"/>
  <c r="BF188" i="5"/>
  <c r="T188" i="5"/>
  <c r="R188" i="5"/>
  <c r="P188" i="5"/>
  <c r="BI186" i="5"/>
  <c r="BH186" i="5"/>
  <c r="BG186" i="5"/>
  <c r="BF186" i="5"/>
  <c r="T186" i="5"/>
  <c r="R186" i="5"/>
  <c r="P186" i="5"/>
  <c r="BI183" i="5"/>
  <c r="BH183" i="5"/>
  <c r="BG183" i="5"/>
  <c r="BF183" i="5"/>
  <c r="T183" i="5"/>
  <c r="T182" i="5" s="1"/>
  <c r="R183" i="5"/>
  <c r="R182" i="5" s="1"/>
  <c r="P183" i="5"/>
  <c r="P182" i="5" s="1"/>
  <c r="BI180" i="5"/>
  <c r="BH180" i="5"/>
  <c r="BG180" i="5"/>
  <c r="BF180" i="5"/>
  <c r="T180" i="5"/>
  <c r="R180" i="5"/>
  <c r="P180" i="5"/>
  <c r="BI178" i="5"/>
  <c r="BH178" i="5"/>
  <c r="BG178" i="5"/>
  <c r="BF178" i="5"/>
  <c r="T178" i="5"/>
  <c r="R178" i="5"/>
  <c r="P178" i="5"/>
  <c r="BI176" i="5"/>
  <c r="BH176" i="5"/>
  <c r="BG176" i="5"/>
  <c r="BF176" i="5"/>
  <c r="T176" i="5"/>
  <c r="R176" i="5"/>
  <c r="P176" i="5"/>
  <c r="BI174" i="5"/>
  <c r="BH174" i="5"/>
  <c r="BG174" i="5"/>
  <c r="BF174" i="5"/>
  <c r="T174" i="5"/>
  <c r="R174" i="5"/>
  <c r="P174" i="5"/>
  <c r="BI171" i="5"/>
  <c r="BH171" i="5"/>
  <c r="BG171" i="5"/>
  <c r="BF171" i="5"/>
  <c r="T171" i="5"/>
  <c r="T170" i="5" s="1"/>
  <c r="R171" i="5"/>
  <c r="R170" i="5"/>
  <c r="P171" i="5"/>
  <c r="P170" i="5" s="1"/>
  <c r="BI166" i="5"/>
  <c r="BH166" i="5"/>
  <c r="BG166" i="5"/>
  <c r="BF166" i="5"/>
  <c r="T166" i="5"/>
  <c r="R166" i="5"/>
  <c r="P166" i="5"/>
  <c r="BI163" i="5"/>
  <c r="BH163" i="5"/>
  <c r="BG163" i="5"/>
  <c r="BF163" i="5"/>
  <c r="T163" i="5"/>
  <c r="R163" i="5"/>
  <c r="P163" i="5"/>
  <c r="BI161" i="5"/>
  <c r="BH161" i="5"/>
  <c r="BG161" i="5"/>
  <c r="BF161" i="5"/>
  <c r="T161" i="5"/>
  <c r="R161" i="5"/>
  <c r="P161" i="5"/>
  <c r="BI159" i="5"/>
  <c r="BH159" i="5"/>
  <c r="BG159" i="5"/>
  <c r="BF159" i="5"/>
  <c r="T159" i="5"/>
  <c r="R159" i="5"/>
  <c r="P159" i="5"/>
  <c r="BI157" i="5"/>
  <c r="BH157" i="5"/>
  <c r="BG157" i="5"/>
  <c r="BF157" i="5"/>
  <c r="T157" i="5"/>
  <c r="R157" i="5"/>
  <c r="P157" i="5"/>
  <c r="BI155" i="5"/>
  <c r="BH155" i="5"/>
  <c r="BG155" i="5"/>
  <c r="BF155" i="5"/>
  <c r="T155" i="5"/>
  <c r="R155" i="5"/>
  <c r="P155" i="5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49" i="5"/>
  <c r="BH149" i="5"/>
  <c r="BG149" i="5"/>
  <c r="BF149" i="5"/>
  <c r="T149" i="5"/>
  <c r="R149" i="5"/>
  <c r="P149" i="5"/>
  <c r="F141" i="5"/>
  <c r="E139" i="5"/>
  <c r="F89" i="5"/>
  <c r="E87" i="5"/>
  <c r="J24" i="5"/>
  <c r="E24" i="5"/>
  <c r="J92" i="5" s="1"/>
  <c r="J23" i="5"/>
  <c r="J21" i="5"/>
  <c r="E21" i="5"/>
  <c r="J143" i="5" s="1"/>
  <c r="J20" i="5"/>
  <c r="J18" i="5"/>
  <c r="E18" i="5"/>
  <c r="F92" i="5" s="1"/>
  <c r="J17" i="5"/>
  <c r="J15" i="5"/>
  <c r="E15" i="5"/>
  <c r="F91" i="5" s="1"/>
  <c r="J14" i="5"/>
  <c r="J12" i="5"/>
  <c r="J141" i="5"/>
  <c r="E7" i="5"/>
  <c r="E137" i="5"/>
  <c r="J37" i="4"/>
  <c r="J36" i="4"/>
  <c r="AY97" i="1" s="1"/>
  <c r="J35" i="4"/>
  <c r="AX97" i="1" s="1"/>
  <c r="BI243" i="4"/>
  <c r="BH243" i="4"/>
  <c r="BG243" i="4"/>
  <c r="BF243" i="4"/>
  <c r="T243" i="4"/>
  <c r="R243" i="4"/>
  <c r="P243" i="4"/>
  <c r="BI241" i="4"/>
  <c r="BH241" i="4"/>
  <c r="BG241" i="4"/>
  <c r="BF241" i="4"/>
  <c r="T241" i="4"/>
  <c r="R241" i="4"/>
  <c r="P241" i="4"/>
  <c r="BI239" i="4"/>
  <c r="BH239" i="4"/>
  <c r="BG239" i="4"/>
  <c r="BF239" i="4"/>
  <c r="T239" i="4"/>
  <c r="R239" i="4"/>
  <c r="P239" i="4"/>
  <c r="BI237" i="4"/>
  <c r="BH237" i="4"/>
  <c r="BG237" i="4"/>
  <c r="BF237" i="4"/>
  <c r="T237" i="4"/>
  <c r="R237" i="4"/>
  <c r="P237" i="4"/>
  <c r="BI234" i="4"/>
  <c r="BH234" i="4"/>
  <c r="BG234" i="4"/>
  <c r="BF234" i="4"/>
  <c r="T234" i="4"/>
  <c r="R234" i="4"/>
  <c r="P234" i="4"/>
  <c r="BI232" i="4"/>
  <c r="BH232" i="4"/>
  <c r="BG232" i="4"/>
  <c r="BF232" i="4"/>
  <c r="T232" i="4"/>
  <c r="R232" i="4"/>
  <c r="P232" i="4"/>
  <c r="BI230" i="4"/>
  <c r="BH230" i="4"/>
  <c r="BG230" i="4"/>
  <c r="BF230" i="4"/>
  <c r="T230" i="4"/>
  <c r="R230" i="4"/>
  <c r="P230" i="4"/>
  <c r="BI228" i="4"/>
  <c r="BH228" i="4"/>
  <c r="BG228" i="4"/>
  <c r="BF228" i="4"/>
  <c r="T228" i="4"/>
  <c r="R228" i="4"/>
  <c r="P228" i="4"/>
  <c r="BI225" i="4"/>
  <c r="BH225" i="4"/>
  <c r="BG225" i="4"/>
  <c r="BF225" i="4"/>
  <c r="T225" i="4"/>
  <c r="R225" i="4"/>
  <c r="P225" i="4"/>
  <c r="BI223" i="4"/>
  <c r="BH223" i="4"/>
  <c r="BG223" i="4"/>
  <c r="BF223" i="4"/>
  <c r="T223" i="4"/>
  <c r="R223" i="4"/>
  <c r="P223" i="4"/>
  <c r="BI221" i="4"/>
  <c r="BH221" i="4"/>
  <c r="BG221" i="4"/>
  <c r="BF221" i="4"/>
  <c r="T221" i="4"/>
  <c r="R221" i="4"/>
  <c r="P221" i="4"/>
  <c r="BI218" i="4"/>
  <c r="BH218" i="4"/>
  <c r="BG218" i="4"/>
  <c r="BF218" i="4"/>
  <c r="T218" i="4"/>
  <c r="R218" i="4"/>
  <c r="P218" i="4"/>
  <c r="BI215" i="4"/>
  <c r="BH215" i="4"/>
  <c r="BG215" i="4"/>
  <c r="BF215" i="4"/>
  <c r="T215" i="4"/>
  <c r="R215" i="4"/>
  <c r="P215" i="4"/>
  <c r="BI213" i="4"/>
  <c r="BH213" i="4"/>
  <c r="BG213" i="4"/>
  <c r="BF213" i="4"/>
  <c r="T213" i="4"/>
  <c r="R213" i="4"/>
  <c r="P213" i="4"/>
  <c r="BI211" i="4"/>
  <c r="BH211" i="4"/>
  <c r="BG211" i="4"/>
  <c r="BF211" i="4"/>
  <c r="T211" i="4"/>
  <c r="R211" i="4"/>
  <c r="P211" i="4"/>
  <c r="BI209" i="4"/>
  <c r="BH209" i="4"/>
  <c r="BG209" i="4"/>
  <c r="BF209" i="4"/>
  <c r="T209" i="4"/>
  <c r="R209" i="4"/>
  <c r="P209" i="4"/>
  <c r="BI207" i="4"/>
  <c r="BH207" i="4"/>
  <c r="BG207" i="4"/>
  <c r="BF207" i="4"/>
  <c r="T207" i="4"/>
  <c r="R207" i="4"/>
  <c r="P207" i="4"/>
  <c r="BI205" i="4"/>
  <c r="BH205" i="4"/>
  <c r="BG205" i="4"/>
  <c r="BF205" i="4"/>
  <c r="T205" i="4"/>
  <c r="R205" i="4"/>
  <c r="P205" i="4"/>
  <c r="BI203" i="4"/>
  <c r="BH203" i="4"/>
  <c r="BG203" i="4"/>
  <c r="BF203" i="4"/>
  <c r="T203" i="4"/>
  <c r="R203" i="4"/>
  <c r="P203" i="4"/>
  <c r="BI201" i="4"/>
  <c r="BH201" i="4"/>
  <c r="BG201" i="4"/>
  <c r="BF201" i="4"/>
  <c r="T201" i="4"/>
  <c r="R201" i="4"/>
  <c r="P201" i="4"/>
  <c r="BI199" i="4"/>
  <c r="BH199" i="4"/>
  <c r="BG199" i="4"/>
  <c r="BF199" i="4"/>
  <c r="T199" i="4"/>
  <c r="R199" i="4"/>
  <c r="P199" i="4"/>
  <c r="BI196" i="4"/>
  <c r="BH196" i="4"/>
  <c r="BG196" i="4"/>
  <c r="BF196" i="4"/>
  <c r="T196" i="4"/>
  <c r="R196" i="4"/>
  <c r="P196" i="4"/>
  <c r="BI194" i="4"/>
  <c r="BH194" i="4"/>
  <c r="BG194" i="4"/>
  <c r="BF194" i="4"/>
  <c r="T194" i="4"/>
  <c r="R194" i="4"/>
  <c r="P194" i="4"/>
  <c r="BI192" i="4"/>
  <c r="BH192" i="4"/>
  <c r="BG192" i="4"/>
  <c r="BF192" i="4"/>
  <c r="T192" i="4"/>
  <c r="R192" i="4"/>
  <c r="P192" i="4"/>
  <c r="BI190" i="4"/>
  <c r="BH190" i="4"/>
  <c r="BG190" i="4"/>
  <c r="BF190" i="4"/>
  <c r="T190" i="4"/>
  <c r="R190" i="4"/>
  <c r="P190" i="4"/>
  <c r="BI188" i="4"/>
  <c r="BH188" i="4"/>
  <c r="BG188" i="4"/>
  <c r="BF188" i="4"/>
  <c r="T188" i="4"/>
  <c r="R188" i="4"/>
  <c r="P188" i="4"/>
  <c r="BI186" i="4"/>
  <c r="BH186" i="4"/>
  <c r="BG186" i="4"/>
  <c r="BF186" i="4"/>
  <c r="T186" i="4"/>
  <c r="R186" i="4"/>
  <c r="P186" i="4"/>
  <c r="BI184" i="4"/>
  <c r="BH184" i="4"/>
  <c r="BG184" i="4"/>
  <c r="BF184" i="4"/>
  <c r="T184" i="4"/>
  <c r="R184" i="4"/>
  <c r="P184" i="4"/>
  <c r="BI182" i="4"/>
  <c r="BH182" i="4"/>
  <c r="BG182" i="4"/>
  <c r="BF182" i="4"/>
  <c r="T182" i="4"/>
  <c r="R182" i="4"/>
  <c r="P182" i="4"/>
  <c r="BI180" i="4"/>
  <c r="BH180" i="4"/>
  <c r="BG180" i="4"/>
  <c r="BF180" i="4"/>
  <c r="T180" i="4"/>
  <c r="R180" i="4"/>
  <c r="P180" i="4"/>
  <c r="BI178" i="4"/>
  <c r="BH178" i="4"/>
  <c r="BG178" i="4"/>
  <c r="BF178" i="4"/>
  <c r="T178" i="4"/>
  <c r="R178" i="4"/>
  <c r="P178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71" i="4"/>
  <c r="BH171" i="4"/>
  <c r="BG171" i="4"/>
  <c r="BF171" i="4"/>
  <c r="T171" i="4"/>
  <c r="R171" i="4"/>
  <c r="P171" i="4"/>
  <c r="BI169" i="4"/>
  <c r="BH169" i="4"/>
  <c r="BG169" i="4"/>
  <c r="BF169" i="4"/>
  <c r="T169" i="4"/>
  <c r="R169" i="4"/>
  <c r="P169" i="4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63" i="4"/>
  <c r="BH163" i="4"/>
  <c r="BG163" i="4"/>
  <c r="BF163" i="4"/>
  <c r="T163" i="4"/>
  <c r="R163" i="4"/>
  <c r="P163" i="4"/>
  <c r="BI161" i="4"/>
  <c r="BH161" i="4"/>
  <c r="BG161" i="4"/>
  <c r="BF161" i="4"/>
  <c r="T161" i="4"/>
  <c r="R161" i="4"/>
  <c r="P161" i="4"/>
  <c r="BI159" i="4"/>
  <c r="BH159" i="4"/>
  <c r="BG159" i="4"/>
  <c r="BF159" i="4"/>
  <c r="T159" i="4"/>
  <c r="R159" i="4"/>
  <c r="P159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3" i="4"/>
  <c r="BH153" i="4"/>
  <c r="BG153" i="4"/>
  <c r="BF153" i="4"/>
  <c r="T153" i="4"/>
  <c r="R153" i="4"/>
  <c r="P153" i="4"/>
  <c r="BI151" i="4"/>
  <c r="BH151" i="4"/>
  <c r="BG151" i="4"/>
  <c r="BF151" i="4"/>
  <c r="T151" i="4"/>
  <c r="R151" i="4"/>
  <c r="P151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2" i="4"/>
  <c r="BH142" i="4"/>
  <c r="BG142" i="4"/>
  <c r="BF142" i="4"/>
  <c r="T142" i="4"/>
  <c r="R142" i="4"/>
  <c r="P142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6" i="4"/>
  <c r="BH136" i="4"/>
  <c r="BG136" i="4"/>
  <c r="BF136" i="4"/>
  <c r="T136" i="4"/>
  <c r="R136" i="4"/>
  <c r="P136" i="4"/>
  <c r="BI134" i="4"/>
  <c r="BH134" i="4"/>
  <c r="BG134" i="4"/>
  <c r="BF134" i="4"/>
  <c r="T134" i="4"/>
  <c r="R134" i="4"/>
  <c r="P134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BI128" i="4"/>
  <c r="BH128" i="4"/>
  <c r="BG128" i="4"/>
  <c r="BF128" i="4"/>
  <c r="T128" i="4"/>
  <c r="R128" i="4"/>
  <c r="P128" i="4"/>
  <c r="BI126" i="4"/>
  <c r="BH126" i="4"/>
  <c r="BG126" i="4"/>
  <c r="BF126" i="4"/>
  <c r="T126" i="4"/>
  <c r="R126" i="4"/>
  <c r="P126" i="4"/>
  <c r="F118" i="4"/>
  <c r="E116" i="4"/>
  <c r="F89" i="4"/>
  <c r="E87" i="4"/>
  <c r="J24" i="4"/>
  <c r="E24" i="4"/>
  <c r="J121" i="4" s="1"/>
  <c r="J23" i="4"/>
  <c r="J21" i="4"/>
  <c r="E21" i="4"/>
  <c r="J120" i="4" s="1"/>
  <c r="J20" i="4"/>
  <c r="J18" i="4"/>
  <c r="E18" i="4"/>
  <c r="F92" i="4" s="1"/>
  <c r="J17" i="4"/>
  <c r="J15" i="4"/>
  <c r="E15" i="4"/>
  <c r="F120" i="4" s="1"/>
  <c r="J14" i="4"/>
  <c r="J12" i="4"/>
  <c r="J118" i="4"/>
  <c r="E7" i="4"/>
  <c r="E114" i="4"/>
  <c r="J37" i="3"/>
  <c r="J36" i="3"/>
  <c r="AY96" i="1" s="1"/>
  <c r="J35" i="3"/>
  <c r="AX96" i="1"/>
  <c r="BI263" i="3"/>
  <c r="BH263" i="3"/>
  <c r="BG263" i="3"/>
  <c r="BF263" i="3"/>
  <c r="T263" i="3"/>
  <c r="R263" i="3"/>
  <c r="P263" i="3"/>
  <c r="BI261" i="3"/>
  <c r="BH261" i="3"/>
  <c r="BG261" i="3"/>
  <c r="BF261" i="3"/>
  <c r="T261" i="3"/>
  <c r="R261" i="3"/>
  <c r="P261" i="3"/>
  <c r="BI259" i="3"/>
  <c r="BH259" i="3"/>
  <c r="BG259" i="3"/>
  <c r="BF259" i="3"/>
  <c r="T259" i="3"/>
  <c r="R259" i="3"/>
  <c r="P259" i="3"/>
  <c r="BI256" i="3"/>
  <c r="BH256" i="3"/>
  <c r="BG256" i="3"/>
  <c r="BF256" i="3"/>
  <c r="T256" i="3"/>
  <c r="R256" i="3"/>
  <c r="P256" i="3"/>
  <c r="BI254" i="3"/>
  <c r="BH254" i="3"/>
  <c r="BG254" i="3"/>
  <c r="BF254" i="3"/>
  <c r="T254" i="3"/>
  <c r="R254" i="3"/>
  <c r="P254" i="3"/>
  <c r="BI252" i="3"/>
  <c r="BH252" i="3"/>
  <c r="BG252" i="3"/>
  <c r="BF252" i="3"/>
  <c r="T252" i="3"/>
  <c r="R252" i="3"/>
  <c r="P252" i="3"/>
  <c r="BI250" i="3"/>
  <c r="BH250" i="3"/>
  <c r="BG250" i="3"/>
  <c r="BF250" i="3"/>
  <c r="T250" i="3"/>
  <c r="R250" i="3"/>
  <c r="P250" i="3"/>
  <c r="BI247" i="3"/>
  <c r="BH247" i="3"/>
  <c r="BG247" i="3"/>
  <c r="BF247" i="3"/>
  <c r="T247" i="3"/>
  <c r="R247" i="3"/>
  <c r="P247" i="3"/>
  <c r="BI243" i="3"/>
  <c r="BH243" i="3"/>
  <c r="BG243" i="3"/>
  <c r="BF243" i="3"/>
  <c r="T243" i="3"/>
  <c r="R243" i="3"/>
  <c r="P243" i="3"/>
  <c r="BI241" i="3"/>
  <c r="BH241" i="3"/>
  <c r="BG241" i="3"/>
  <c r="BF241" i="3"/>
  <c r="T241" i="3"/>
  <c r="R241" i="3"/>
  <c r="P241" i="3"/>
  <c r="BI239" i="3"/>
  <c r="BH239" i="3"/>
  <c r="BG239" i="3"/>
  <c r="BF239" i="3"/>
  <c r="T239" i="3"/>
  <c r="R239" i="3"/>
  <c r="P239" i="3"/>
  <c r="BI237" i="3"/>
  <c r="BH237" i="3"/>
  <c r="BG237" i="3"/>
  <c r="BF237" i="3"/>
  <c r="T237" i="3"/>
  <c r="R237" i="3"/>
  <c r="P237" i="3"/>
  <c r="BI233" i="3"/>
  <c r="BH233" i="3"/>
  <c r="BG233" i="3"/>
  <c r="BF233" i="3"/>
  <c r="T233" i="3"/>
  <c r="R233" i="3"/>
  <c r="P233" i="3"/>
  <c r="BI230" i="3"/>
  <c r="BH230" i="3"/>
  <c r="BG230" i="3"/>
  <c r="BF230" i="3"/>
  <c r="T230" i="3"/>
  <c r="R230" i="3"/>
  <c r="P230" i="3"/>
  <c r="BI228" i="3"/>
  <c r="BH228" i="3"/>
  <c r="BG228" i="3"/>
  <c r="BF228" i="3"/>
  <c r="T228" i="3"/>
  <c r="R228" i="3"/>
  <c r="P228" i="3"/>
  <c r="BI226" i="3"/>
  <c r="BH226" i="3"/>
  <c r="BG226" i="3"/>
  <c r="BF226" i="3"/>
  <c r="T226" i="3"/>
  <c r="R226" i="3"/>
  <c r="P226" i="3"/>
  <c r="BI222" i="3"/>
  <c r="BH222" i="3"/>
  <c r="BG222" i="3"/>
  <c r="BF222" i="3"/>
  <c r="T222" i="3"/>
  <c r="R222" i="3"/>
  <c r="P222" i="3"/>
  <c r="BI220" i="3"/>
  <c r="BH220" i="3"/>
  <c r="BG220" i="3"/>
  <c r="BF220" i="3"/>
  <c r="T220" i="3"/>
  <c r="R220" i="3"/>
  <c r="P220" i="3"/>
  <c r="BI218" i="3"/>
  <c r="BH218" i="3"/>
  <c r="BG218" i="3"/>
  <c r="BF218" i="3"/>
  <c r="T218" i="3"/>
  <c r="R218" i="3"/>
  <c r="P218" i="3"/>
  <c r="BI216" i="3"/>
  <c r="BH216" i="3"/>
  <c r="BG216" i="3"/>
  <c r="BF216" i="3"/>
  <c r="T216" i="3"/>
  <c r="R216" i="3"/>
  <c r="P216" i="3"/>
  <c r="BI214" i="3"/>
  <c r="BH214" i="3"/>
  <c r="BG214" i="3"/>
  <c r="BF214" i="3"/>
  <c r="T214" i="3"/>
  <c r="R214" i="3"/>
  <c r="P214" i="3"/>
  <c r="BI212" i="3"/>
  <c r="BH212" i="3"/>
  <c r="BG212" i="3"/>
  <c r="BF212" i="3"/>
  <c r="T212" i="3"/>
  <c r="R212" i="3"/>
  <c r="P212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3" i="3"/>
  <c r="BH203" i="3"/>
  <c r="BG203" i="3"/>
  <c r="BF203" i="3"/>
  <c r="T203" i="3"/>
  <c r="R203" i="3"/>
  <c r="P203" i="3"/>
  <c r="BI201" i="3"/>
  <c r="BH201" i="3"/>
  <c r="BG201" i="3"/>
  <c r="BF201" i="3"/>
  <c r="T201" i="3"/>
  <c r="R201" i="3"/>
  <c r="P201" i="3"/>
  <c r="BI199" i="3"/>
  <c r="BH199" i="3"/>
  <c r="BG199" i="3"/>
  <c r="BF199" i="3"/>
  <c r="T199" i="3"/>
  <c r="R199" i="3"/>
  <c r="P199" i="3"/>
  <c r="BI195" i="3"/>
  <c r="BH195" i="3"/>
  <c r="BG195" i="3"/>
  <c r="BF195" i="3"/>
  <c r="T195" i="3"/>
  <c r="R195" i="3"/>
  <c r="P195" i="3"/>
  <c r="BI191" i="3"/>
  <c r="BH191" i="3"/>
  <c r="BG191" i="3"/>
  <c r="BF191" i="3"/>
  <c r="T191" i="3"/>
  <c r="R191" i="3"/>
  <c r="P191" i="3"/>
  <c r="BI187" i="3"/>
  <c r="BH187" i="3"/>
  <c r="BG187" i="3"/>
  <c r="BF187" i="3"/>
  <c r="T187" i="3"/>
  <c r="R187" i="3"/>
  <c r="P187" i="3"/>
  <c r="BI183" i="3"/>
  <c r="BH183" i="3"/>
  <c r="BG183" i="3"/>
  <c r="BF183" i="3"/>
  <c r="T183" i="3"/>
  <c r="R183" i="3"/>
  <c r="P183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4" i="3"/>
  <c r="BH164" i="3"/>
  <c r="BG164" i="3"/>
  <c r="BF164" i="3"/>
  <c r="T164" i="3"/>
  <c r="R164" i="3"/>
  <c r="P164" i="3"/>
  <c r="BI162" i="3"/>
  <c r="BH162" i="3"/>
  <c r="BG162" i="3"/>
  <c r="BF162" i="3"/>
  <c r="T162" i="3"/>
  <c r="R162" i="3"/>
  <c r="P162" i="3"/>
  <c r="BI160" i="3"/>
  <c r="BH160" i="3"/>
  <c r="BG160" i="3"/>
  <c r="BF160" i="3"/>
  <c r="T160" i="3"/>
  <c r="R160" i="3"/>
  <c r="P160" i="3"/>
  <c r="BI158" i="3"/>
  <c r="BH158" i="3"/>
  <c r="BG158" i="3"/>
  <c r="BF158" i="3"/>
  <c r="T158" i="3"/>
  <c r="R158" i="3"/>
  <c r="P158" i="3"/>
  <c r="BI156" i="3"/>
  <c r="BH156" i="3"/>
  <c r="BG156" i="3"/>
  <c r="BF156" i="3"/>
  <c r="T156" i="3"/>
  <c r="R156" i="3"/>
  <c r="P156" i="3"/>
  <c r="BI154" i="3"/>
  <c r="BH154" i="3"/>
  <c r="BG154" i="3"/>
  <c r="BF154" i="3"/>
  <c r="T154" i="3"/>
  <c r="R154" i="3"/>
  <c r="P154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3" i="3"/>
  <c r="BH143" i="3"/>
  <c r="BG143" i="3"/>
  <c r="BF143" i="3"/>
  <c r="T143" i="3"/>
  <c r="R143" i="3"/>
  <c r="P143" i="3"/>
  <c r="BI139" i="3"/>
  <c r="BH139" i="3"/>
  <c r="BG139" i="3"/>
  <c r="BF139" i="3"/>
  <c r="T139" i="3"/>
  <c r="R139" i="3"/>
  <c r="P139" i="3"/>
  <c r="BI135" i="3"/>
  <c r="BH135" i="3"/>
  <c r="BG135" i="3"/>
  <c r="BF135" i="3"/>
  <c r="T135" i="3"/>
  <c r="R135" i="3"/>
  <c r="P135" i="3"/>
  <c r="BI131" i="3"/>
  <c r="BH131" i="3"/>
  <c r="BG131" i="3"/>
  <c r="BF131" i="3"/>
  <c r="T131" i="3"/>
  <c r="R131" i="3"/>
  <c r="P131" i="3"/>
  <c r="BI127" i="3"/>
  <c r="BH127" i="3"/>
  <c r="BG127" i="3"/>
  <c r="BF127" i="3"/>
  <c r="T127" i="3"/>
  <c r="R127" i="3"/>
  <c r="P127" i="3"/>
  <c r="F118" i="3"/>
  <c r="E116" i="3"/>
  <c r="F89" i="3"/>
  <c r="E87" i="3"/>
  <c r="J24" i="3"/>
  <c r="E24" i="3"/>
  <c r="J92" i="3" s="1"/>
  <c r="J23" i="3"/>
  <c r="J21" i="3"/>
  <c r="E21" i="3"/>
  <c r="J120" i="3" s="1"/>
  <c r="J20" i="3"/>
  <c r="J18" i="3"/>
  <c r="E18" i="3"/>
  <c r="F121" i="3" s="1"/>
  <c r="J17" i="3"/>
  <c r="J15" i="3"/>
  <c r="E15" i="3"/>
  <c r="F91" i="3" s="1"/>
  <c r="J14" i="3"/>
  <c r="J12" i="3"/>
  <c r="J118" i="3"/>
  <c r="E7" i="3"/>
  <c r="E114" i="3"/>
  <c r="J37" i="2"/>
  <c r="J36" i="2"/>
  <c r="AY95" i="1" s="1"/>
  <c r="J35" i="2"/>
  <c r="AX95" i="1" s="1"/>
  <c r="BI601" i="2"/>
  <c r="BH601" i="2"/>
  <c r="BG601" i="2"/>
  <c r="BF601" i="2"/>
  <c r="T601" i="2"/>
  <c r="R601" i="2"/>
  <c r="P601" i="2"/>
  <c r="BI599" i="2"/>
  <c r="BH599" i="2"/>
  <c r="BG599" i="2"/>
  <c r="BF599" i="2"/>
  <c r="T599" i="2"/>
  <c r="R599" i="2"/>
  <c r="P599" i="2"/>
  <c r="BI596" i="2"/>
  <c r="BH596" i="2"/>
  <c r="BG596" i="2"/>
  <c r="BF596" i="2"/>
  <c r="T596" i="2"/>
  <c r="T595" i="2"/>
  <c r="R596" i="2"/>
  <c r="R595" i="2" s="1"/>
  <c r="P596" i="2"/>
  <c r="P595" i="2"/>
  <c r="BI593" i="2"/>
  <c r="BH593" i="2"/>
  <c r="BG593" i="2"/>
  <c r="BF593" i="2"/>
  <c r="T593" i="2"/>
  <c r="T592" i="2" s="1"/>
  <c r="R593" i="2"/>
  <c r="R592" i="2" s="1"/>
  <c r="P593" i="2"/>
  <c r="P592" i="2" s="1"/>
  <c r="BI589" i="2"/>
  <c r="BH589" i="2"/>
  <c r="BG589" i="2"/>
  <c r="BF589" i="2"/>
  <c r="T589" i="2"/>
  <c r="R589" i="2"/>
  <c r="P589" i="2"/>
  <c r="BI587" i="2"/>
  <c r="BH587" i="2"/>
  <c r="BG587" i="2"/>
  <c r="BF587" i="2"/>
  <c r="T587" i="2"/>
  <c r="R587" i="2"/>
  <c r="P587" i="2"/>
  <c r="BI585" i="2"/>
  <c r="BH585" i="2"/>
  <c r="BG585" i="2"/>
  <c r="BF585" i="2"/>
  <c r="T585" i="2"/>
  <c r="R585" i="2"/>
  <c r="P585" i="2"/>
  <c r="BI583" i="2"/>
  <c r="BH583" i="2"/>
  <c r="BG583" i="2"/>
  <c r="BF583" i="2"/>
  <c r="T583" i="2"/>
  <c r="R583" i="2"/>
  <c r="P583" i="2"/>
  <c r="BI581" i="2"/>
  <c r="BH581" i="2"/>
  <c r="BG581" i="2"/>
  <c r="BF581" i="2"/>
  <c r="T581" i="2"/>
  <c r="R581" i="2"/>
  <c r="P581" i="2"/>
  <c r="BI571" i="2"/>
  <c r="BH571" i="2"/>
  <c r="BG571" i="2"/>
  <c r="BF571" i="2"/>
  <c r="T571" i="2"/>
  <c r="R571" i="2"/>
  <c r="P571" i="2"/>
  <c r="BI569" i="2"/>
  <c r="BH569" i="2"/>
  <c r="BG569" i="2"/>
  <c r="BF569" i="2"/>
  <c r="T569" i="2"/>
  <c r="R569" i="2"/>
  <c r="P569" i="2"/>
  <c r="BI567" i="2"/>
  <c r="BH567" i="2"/>
  <c r="BG567" i="2"/>
  <c r="BF567" i="2"/>
  <c r="T567" i="2"/>
  <c r="R567" i="2"/>
  <c r="P567" i="2"/>
  <c r="BI565" i="2"/>
  <c r="BH565" i="2"/>
  <c r="BG565" i="2"/>
  <c r="BF565" i="2"/>
  <c r="T565" i="2"/>
  <c r="R565" i="2"/>
  <c r="P565" i="2"/>
  <c r="BI560" i="2"/>
  <c r="BH560" i="2"/>
  <c r="BG560" i="2"/>
  <c r="BF560" i="2"/>
  <c r="T560" i="2"/>
  <c r="R560" i="2"/>
  <c r="P560" i="2"/>
  <c r="BI554" i="2"/>
  <c r="BH554" i="2"/>
  <c r="BG554" i="2"/>
  <c r="BF554" i="2"/>
  <c r="T554" i="2"/>
  <c r="R554" i="2"/>
  <c r="P554" i="2"/>
  <c r="BI547" i="2"/>
  <c r="BH547" i="2"/>
  <c r="BG547" i="2"/>
  <c r="BF547" i="2"/>
  <c r="T547" i="2"/>
  <c r="R547" i="2"/>
  <c r="P547" i="2"/>
  <c r="BI545" i="2"/>
  <c r="BH545" i="2"/>
  <c r="BG545" i="2"/>
  <c r="BF545" i="2"/>
  <c r="T545" i="2"/>
  <c r="R545" i="2"/>
  <c r="P545" i="2"/>
  <c r="BI543" i="2"/>
  <c r="BH543" i="2"/>
  <c r="BG543" i="2"/>
  <c r="BF543" i="2"/>
  <c r="T543" i="2"/>
  <c r="R543" i="2"/>
  <c r="P543" i="2"/>
  <c r="BI541" i="2"/>
  <c r="BH541" i="2"/>
  <c r="BG541" i="2"/>
  <c r="BF541" i="2"/>
  <c r="T541" i="2"/>
  <c r="R541" i="2"/>
  <c r="P541" i="2"/>
  <c r="BI539" i="2"/>
  <c r="BH539" i="2"/>
  <c r="BG539" i="2"/>
  <c r="BF539" i="2"/>
  <c r="T539" i="2"/>
  <c r="R539" i="2"/>
  <c r="P539" i="2"/>
  <c r="BI537" i="2"/>
  <c r="BH537" i="2"/>
  <c r="BG537" i="2"/>
  <c r="BF537" i="2"/>
  <c r="T537" i="2"/>
  <c r="R537" i="2"/>
  <c r="P537" i="2"/>
  <c r="BI534" i="2"/>
  <c r="BH534" i="2"/>
  <c r="BG534" i="2"/>
  <c r="BF534" i="2"/>
  <c r="T534" i="2"/>
  <c r="R534" i="2"/>
  <c r="P534" i="2"/>
  <c r="BI525" i="2"/>
  <c r="BH525" i="2"/>
  <c r="BG525" i="2"/>
  <c r="BF525" i="2"/>
  <c r="T525" i="2"/>
  <c r="R525" i="2"/>
  <c r="P525" i="2"/>
  <c r="BI523" i="2"/>
  <c r="BH523" i="2"/>
  <c r="BG523" i="2"/>
  <c r="BF523" i="2"/>
  <c r="T523" i="2"/>
  <c r="R523" i="2"/>
  <c r="P523" i="2"/>
  <c r="BI517" i="2"/>
  <c r="BH517" i="2"/>
  <c r="BG517" i="2"/>
  <c r="BF517" i="2"/>
  <c r="T517" i="2"/>
  <c r="R517" i="2"/>
  <c r="P517" i="2"/>
  <c r="BI512" i="2"/>
  <c r="BH512" i="2"/>
  <c r="BG512" i="2"/>
  <c r="BF512" i="2"/>
  <c r="T512" i="2"/>
  <c r="R512" i="2"/>
  <c r="P512" i="2"/>
  <c r="BI510" i="2"/>
  <c r="BH510" i="2"/>
  <c r="BG510" i="2"/>
  <c r="BF510" i="2"/>
  <c r="T510" i="2"/>
  <c r="R510" i="2"/>
  <c r="P510" i="2"/>
  <c r="BI503" i="2"/>
  <c r="BH503" i="2"/>
  <c r="BG503" i="2"/>
  <c r="BF503" i="2"/>
  <c r="T503" i="2"/>
  <c r="R503" i="2"/>
  <c r="P503" i="2"/>
  <c r="BI495" i="2"/>
  <c r="BH495" i="2"/>
  <c r="BG495" i="2"/>
  <c r="BF495" i="2"/>
  <c r="T495" i="2"/>
  <c r="R495" i="2"/>
  <c r="P495" i="2"/>
  <c r="BI492" i="2"/>
  <c r="BH492" i="2"/>
  <c r="BG492" i="2"/>
  <c r="BF492" i="2"/>
  <c r="T492" i="2"/>
  <c r="R492" i="2"/>
  <c r="P492" i="2"/>
  <c r="BI490" i="2"/>
  <c r="BH490" i="2"/>
  <c r="BG490" i="2"/>
  <c r="BF490" i="2"/>
  <c r="T490" i="2"/>
  <c r="R490" i="2"/>
  <c r="P490" i="2"/>
  <c r="BI488" i="2"/>
  <c r="BH488" i="2"/>
  <c r="BG488" i="2"/>
  <c r="BF488" i="2"/>
  <c r="T488" i="2"/>
  <c r="R488" i="2"/>
  <c r="P488" i="2"/>
  <c r="BI481" i="2"/>
  <c r="BH481" i="2"/>
  <c r="BG481" i="2"/>
  <c r="BF481" i="2"/>
  <c r="T481" i="2"/>
  <c r="R481" i="2"/>
  <c r="P481" i="2"/>
  <c r="BI479" i="2"/>
  <c r="BH479" i="2"/>
  <c r="BG479" i="2"/>
  <c r="BF479" i="2"/>
  <c r="T479" i="2"/>
  <c r="R479" i="2"/>
  <c r="P479" i="2"/>
  <c r="BI477" i="2"/>
  <c r="BH477" i="2"/>
  <c r="BG477" i="2"/>
  <c r="BF477" i="2"/>
  <c r="T477" i="2"/>
  <c r="R477" i="2"/>
  <c r="P477" i="2"/>
  <c r="BI475" i="2"/>
  <c r="BH475" i="2"/>
  <c r="BG475" i="2"/>
  <c r="BF475" i="2"/>
  <c r="T475" i="2"/>
  <c r="R475" i="2"/>
  <c r="P475" i="2"/>
  <c r="BI473" i="2"/>
  <c r="BH473" i="2"/>
  <c r="BG473" i="2"/>
  <c r="BF473" i="2"/>
  <c r="T473" i="2"/>
  <c r="R473" i="2"/>
  <c r="P473" i="2"/>
  <c r="BI471" i="2"/>
  <c r="BH471" i="2"/>
  <c r="BG471" i="2"/>
  <c r="BF471" i="2"/>
  <c r="T471" i="2"/>
  <c r="R471" i="2"/>
  <c r="P471" i="2"/>
  <c r="BI463" i="2"/>
  <c r="BH463" i="2"/>
  <c r="BG463" i="2"/>
  <c r="BF463" i="2"/>
  <c r="T463" i="2"/>
  <c r="T462" i="2" s="1"/>
  <c r="R463" i="2"/>
  <c r="R462" i="2"/>
  <c r="P463" i="2"/>
  <c r="P462" i="2" s="1"/>
  <c r="BI460" i="2"/>
  <c r="BH460" i="2"/>
  <c r="BG460" i="2"/>
  <c r="BF460" i="2"/>
  <c r="T460" i="2"/>
  <c r="R460" i="2"/>
  <c r="P460" i="2"/>
  <c r="BI458" i="2"/>
  <c r="BH458" i="2"/>
  <c r="BG458" i="2"/>
  <c r="BF458" i="2"/>
  <c r="T458" i="2"/>
  <c r="R458" i="2"/>
  <c r="P458" i="2"/>
  <c r="BI453" i="2"/>
  <c r="BH453" i="2"/>
  <c r="BG453" i="2"/>
  <c r="BF453" i="2"/>
  <c r="T453" i="2"/>
  <c r="R453" i="2"/>
  <c r="P453" i="2"/>
  <c r="BI451" i="2"/>
  <c r="BH451" i="2"/>
  <c r="BG451" i="2"/>
  <c r="BF451" i="2"/>
  <c r="T451" i="2"/>
  <c r="R451" i="2"/>
  <c r="P451" i="2"/>
  <c r="BI449" i="2"/>
  <c r="BH449" i="2"/>
  <c r="BG449" i="2"/>
  <c r="BF449" i="2"/>
  <c r="T449" i="2"/>
  <c r="R449" i="2"/>
  <c r="P449" i="2"/>
  <c r="BI447" i="2"/>
  <c r="BH447" i="2"/>
  <c r="BG447" i="2"/>
  <c r="BF447" i="2"/>
  <c r="T447" i="2"/>
  <c r="R447" i="2"/>
  <c r="P447" i="2"/>
  <c r="BI445" i="2"/>
  <c r="BH445" i="2"/>
  <c r="BG445" i="2"/>
  <c r="BF445" i="2"/>
  <c r="T445" i="2"/>
  <c r="R445" i="2"/>
  <c r="P445" i="2"/>
  <c r="BI442" i="2"/>
  <c r="BH442" i="2"/>
  <c r="BG442" i="2"/>
  <c r="BF442" i="2"/>
  <c r="T442" i="2"/>
  <c r="R442" i="2"/>
  <c r="P442" i="2"/>
  <c r="BI440" i="2"/>
  <c r="BH440" i="2"/>
  <c r="BG440" i="2"/>
  <c r="BF440" i="2"/>
  <c r="T440" i="2"/>
  <c r="R440" i="2"/>
  <c r="P440" i="2"/>
  <c r="BI438" i="2"/>
  <c r="BH438" i="2"/>
  <c r="BG438" i="2"/>
  <c r="BF438" i="2"/>
  <c r="T438" i="2"/>
  <c r="R438" i="2"/>
  <c r="P438" i="2"/>
  <c r="BI436" i="2"/>
  <c r="BH436" i="2"/>
  <c r="BG436" i="2"/>
  <c r="BF436" i="2"/>
  <c r="T436" i="2"/>
  <c r="R436" i="2"/>
  <c r="P436" i="2"/>
  <c r="BI432" i="2"/>
  <c r="BH432" i="2"/>
  <c r="BG432" i="2"/>
  <c r="BF432" i="2"/>
  <c r="T432" i="2"/>
  <c r="R432" i="2"/>
  <c r="P432" i="2"/>
  <c r="BI430" i="2"/>
  <c r="BH430" i="2"/>
  <c r="BG430" i="2"/>
  <c r="BF430" i="2"/>
  <c r="T430" i="2"/>
  <c r="R430" i="2"/>
  <c r="P430" i="2"/>
  <c r="BI425" i="2"/>
  <c r="BH425" i="2"/>
  <c r="BG425" i="2"/>
  <c r="BF425" i="2"/>
  <c r="T425" i="2"/>
  <c r="R425" i="2"/>
  <c r="P425" i="2"/>
  <c r="BI423" i="2"/>
  <c r="BH423" i="2"/>
  <c r="BG423" i="2"/>
  <c r="BF423" i="2"/>
  <c r="T423" i="2"/>
  <c r="R423" i="2"/>
  <c r="P423" i="2"/>
  <c r="BI421" i="2"/>
  <c r="BH421" i="2"/>
  <c r="BG421" i="2"/>
  <c r="BF421" i="2"/>
  <c r="T421" i="2"/>
  <c r="R421" i="2"/>
  <c r="P421" i="2"/>
  <c r="BI417" i="2"/>
  <c r="BH417" i="2"/>
  <c r="BG417" i="2"/>
  <c r="BF417" i="2"/>
  <c r="T417" i="2"/>
  <c r="R417" i="2"/>
  <c r="P417" i="2"/>
  <c r="BI415" i="2"/>
  <c r="BH415" i="2"/>
  <c r="BG415" i="2"/>
  <c r="BF415" i="2"/>
  <c r="T415" i="2"/>
  <c r="R415" i="2"/>
  <c r="P415" i="2"/>
  <c r="BI413" i="2"/>
  <c r="BH413" i="2"/>
  <c r="BG413" i="2"/>
  <c r="BF413" i="2"/>
  <c r="T413" i="2"/>
  <c r="R413" i="2"/>
  <c r="P413" i="2"/>
  <c r="BI407" i="2"/>
  <c r="BH407" i="2"/>
  <c r="BG407" i="2"/>
  <c r="BF407" i="2"/>
  <c r="T407" i="2"/>
  <c r="R407" i="2"/>
  <c r="P407" i="2"/>
  <c r="BI402" i="2"/>
  <c r="BH402" i="2"/>
  <c r="BG402" i="2"/>
  <c r="BF402" i="2"/>
  <c r="T402" i="2"/>
  <c r="R402" i="2"/>
  <c r="P402" i="2"/>
  <c r="BI399" i="2"/>
  <c r="BH399" i="2"/>
  <c r="BG399" i="2"/>
  <c r="BF399" i="2"/>
  <c r="T399" i="2"/>
  <c r="R399" i="2"/>
  <c r="P399" i="2"/>
  <c r="BI397" i="2"/>
  <c r="BH397" i="2"/>
  <c r="BG397" i="2"/>
  <c r="BF397" i="2"/>
  <c r="T397" i="2"/>
  <c r="R397" i="2"/>
  <c r="P397" i="2"/>
  <c r="BI395" i="2"/>
  <c r="BH395" i="2"/>
  <c r="BG395" i="2"/>
  <c r="BF395" i="2"/>
  <c r="T395" i="2"/>
  <c r="R395" i="2"/>
  <c r="P395" i="2"/>
  <c r="BI390" i="2"/>
  <c r="BH390" i="2"/>
  <c r="BG390" i="2"/>
  <c r="BF390" i="2"/>
  <c r="T390" i="2"/>
  <c r="R390" i="2"/>
  <c r="P390" i="2"/>
  <c r="BI388" i="2"/>
  <c r="BH388" i="2"/>
  <c r="BG388" i="2"/>
  <c r="BF388" i="2"/>
  <c r="T388" i="2"/>
  <c r="R388" i="2"/>
  <c r="P388" i="2"/>
  <c r="BI380" i="2"/>
  <c r="BH380" i="2"/>
  <c r="BG380" i="2"/>
  <c r="BF380" i="2"/>
  <c r="T380" i="2"/>
  <c r="R380" i="2"/>
  <c r="P380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65" i="2"/>
  <c r="BH365" i="2"/>
  <c r="BG365" i="2"/>
  <c r="BF365" i="2"/>
  <c r="T365" i="2"/>
  <c r="R365" i="2"/>
  <c r="P365" i="2"/>
  <c r="BI363" i="2"/>
  <c r="BH363" i="2"/>
  <c r="BG363" i="2"/>
  <c r="BF363" i="2"/>
  <c r="T363" i="2"/>
  <c r="R363" i="2"/>
  <c r="P363" i="2"/>
  <c r="BI361" i="2"/>
  <c r="BH361" i="2"/>
  <c r="BG361" i="2"/>
  <c r="BF361" i="2"/>
  <c r="T361" i="2"/>
  <c r="R361" i="2"/>
  <c r="P361" i="2"/>
  <c r="BI359" i="2"/>
  <c r="BH359" i="2"/>
  <c r="BG359" i="2"/>
  <c r="BF359" i="2"/>
  <c r="T359" i="2"/>
  <c r="R359" i="2"/>
  <c r="P359" i="2"/>
  <c r="BI357" i="2"/>
  <c r="BH357" i="2"/>
  <c r="BG357" i="2"/>
  <c r="BF357" i="2"/>
  <c r="T357" i="2"/>
  <c r="R357" i="2"/>
  <c r="P357" i="2"/>
  <c r="BI355" i="2"/>
  <c r="BH355" i="2"/>
  <c r="BG355" i="2"/>
  <c r="BF355" i="2"/>
  <c r="T355" i="2"/>
  <c r="R355" i="2"/>
  <c r="P355" i="2"/>
  <c r="BI348" i="2"/>
  <c r="BH348" i="2"/>
  <c r="BG348" i="2"/>
  <c r="BF348" i="2"/>
  <c r="T348" i="2"/>
  <c r="R348" i="2"/>
  <c r="P348" i="2"/>
  <c r="BI345" i="2"/>
  <c r="BH345" i="2"/>
  <c r="BG345" i="2"/>
  <c r="BF345" i="2"/>
  <c r="T345" i="2"/>
  <c r="R345" i="2"/>
  <c r="P345" i="2"/>
  <c r="BI343" i="2"/>
  <c r="BH343" i="2"/>
  <c r="BG343" i="2"/>
  <c r="BF343" i="2"/>
  <c r="T343" i="2"/>
  <c r="R343" i="2"/>
  <c r="P343" i="2"/>
  <c r="BI341" i="2"/>
  <c r="BH341" i="2"/>
  <c r="BG341" i="2"/>
  <c r="BF341" i="2"/>
  <c r="T341" i="2"/>
  <c r="R341" i="2"/>
  <c r="P341" i="2"/>
  <c r="BI339" i="2"/>
  <c r="BH339" i="2"/>
  <c r="BG339" i="2"/>
  <c r="BF339" i="2"/>
  <c r="T339" i="2"/>
  <c r="R339" i="2"/>
  <c r="P339" i="2"/>
  <c r="BI337" i="2"/>
  <c r="BH337" i="2"/>
  <c r="BG337" i="2"/>
  <c r="BF337" i="2"/>
  <c r="T337" i="2"/>
  <c r="R337" i="2"/>
  <c r="P337" i="2"/>
  <c r="BI335" i="2"/>
  <c r="BH335" i="2"/>
  <c r="BG335" i="2"/>
  <c r="BF335" i="2"/>
  <c r="T335" i="2"/>
  <c r="R335" i="2"/>
  <c r="P335" i="2"/>
  <c r="BI333" i="2"/>
  <c r="BH333" i="2"/>
  <c r="BG333" i="2"/>
  <c r="BF333" i="2"/>
  <c r="T333" i="2"/>
  <c r="R333" i="2"/>
  <c r="P333" i="2"/>
  <c r="BI330" i="2"/>
  <c r="BH330" i="2"/>
  <c r="BG330" i="2"/>
  <c r="BF330" i="2"/>
  <c r="T330" i="2"/>
  <c r="T329" i="2"/>
  <c r="R330" i="2"/>
  <c r="R329" i="2"/>
  <c r="P330" i="2"/>
  <c r="P329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23" i="2"/>
  <c r="BH323" i="2"/>
  <c r="BG323" i="2"/>
  <c r="BF323" i="2"/>
  <c r="T323" i="2"/>
  <c r="R323" i="2"/>
  <c r="P323" i="2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5" i="2"/>
  <c r="BH315" i="2"/>
  <c r="BG315" i="2"/>
  <c r="BF315" i="2"/>
  <c r="T315" i="2"/>
  <c r="T314" i="2" s="1"/>
  <c r="R315" i="2"/>
  <c r="R314" i="2" s="1"/>
  <c r="P315" i="2"/>
  <c r="P314" i="2" s="1"/>
  <c r="BI312" i="2"/>
  <c r="BH312" i="2"/>
  <c r="BG312" i="2"/>
  <c r="BF312" i="2"/>
  <c r="T312" i="2"/>
  <c r="R312" i="2"/>
  <c r="P312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4" i="2"/>
  <c r="BH304" i="2"/>
  <c r="BG304" i="2"/>
  <c r="BF304" i="2"/>
  <c r="T304" i="2"/>
  <c r="R304" i="2"/>
  <c r="P304" i="2"/>
  <c r="BI297" i="2"/>
  <c r="BH297" i="2"/>
  <c r="BG297" i="2"/>
  <c r="BF297" i="2"/>
  <c r="T297" i="2"/>
  <c r="R297" i="2"/>
  <c r="P297" i="2"/>
  <c r="BI295" i="2"/>
  <c r="BH295" i="2"/>
  <c r="BG295" i="2"/>
  <c r="BF295" i="2"/>
  <c r="T295" i="2"/>
  <c r="R295" i="2"/>
  <c r="P295" i="2"/>
  <c r="BI290" i="2"/>
  <c r="BH290" i="2"/>
  <c r="BG290" i="2"/>
  <c r="BF290" i="2"/>
  <c r="T290" i="2"/>
  <c r="R290" i="2"/>
  <c r="P290" i="2"/>
  <c r="BI285" i="2"/>
  <c r="BH285" i="2"/>
  <c r="BG285" i="2"/>
  <c r="BF285" i="2"/>
  <c r="T285" i="2"/>
  <c r="R285" i="2"/>
  <c r="P285" i="2"/>
  <c r="BI279" i="2"/>
  <c r="BH279" i="2"/>
  <c r="BG279" i="2"/>
  <c r="BF279" i="2"/>
  <c r="T279" i="2"/>
  <c r="R279" i="2"/>
  <c r="P279" i="2"/>
  <c r="BI274" i="2"/>
  <c r="BH274" i="2"/>
  <c r="BG274" i="2"/>
  <c r="BF274" i="2"/>
  <c r="T274" i="2"/>
  <c r="R274" i="2"/>
  <c r="P274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6" i="2"/>
  <c r="BH256" i="2"/>
  <c r="BG256" i="2"/>
  <c r="BF256" i="2"/>
  <c r="T256" i="2"/>
  <c r="R256" i="2"/>
  <c r="P256" i="2"/>
  <c r="BI235" i="2"/>
  <c r="BH235" i="2"/>
  <c r="BG235" i="2"/>
  <c r="BF235" i="2"/>
  <c r="T235" i="2"/>
  <c r="R235" i="2"/>
  <c r="P235" i="2"/>
  <c r="BI233" i="2"/>
  <c r="BH233" i="2"/>
  <c r="BG233" i="2"/>
  <c r="BF233" i="2"/>
  <c r="T233" i="2"/>
  <c r="R233" i="2"/>
  <c r="P233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4" i="2"/>
  <c r="BH184" i="2"/>
  <c r="BG184" i="2"/>
  <c r="BF184" i="2"/>
  <c r="T184" i="2"/>
  <c r="R184" i="2"/>
  <c r="P184" i="2"/>
  <c r="BI179" i="2"/>
  <c r="BH179" i="2"/>
  <c r="BG179" i="2"/>
  <c r="BF179" i="2"/>
  <c r="T179" i="2"/>
  <c r="R179" i="2"/>
  <c r="P179" i="2"/>
  <c r="BI177" i="2"/>
  <c r="BH177" i="2"/>
  <c r="BG177" i="2"/>
  <c r="BF177" i="2"/>
  <c r="T177" i="2"/>
  <c r="R177" i="2"/>
  <c r="P177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67" i="2"/>
  <c r="BH167" i="2"/>
  <c r="BG167" i="2"/>
  <c r="BF167" i="2"/>
  <c r="T167" i="2"/>
  <c r="R167" i="2"/>
  <c r="P167" i="2"/>
  <c r="BI161" i="2"/>
  <c r="BH161" i="2"/>
  <c r="BG161" i="2"/>
  <c r="BF161" i="2"/>
  <c r="T161" i="2"/>
  <c r="R161" i="2"/>
  <c r="P161" i="2"/>
  <c r="BI157" i="2"/>
  <c r="BH157" i="2"/>
  <c r="BG157" i="2"/>
  <c r="BF157" i="2"/>
  <c r="T157" i="2"/>
  <c r="R157" i="2"/>
  <c r="P157" i="2"/>
  <c r="BI152" i="2"/>
  <c r="BH152" i="2"/>
  <c r="BG152" i="2"/>
  <c r="BF152" i="2"/>
  <c r="T152" i="2"/>
  <c r="R152" i="2"/>
  <c r="P152" i="2"/>
  <c r="BI147" i="2"/>
  <c r="BH147" i="2"/>
  <c r="BG147" i="2"/>
  <c r="BF147" i="2"/>
  <c r="T147" i="2"/>
  <c r="R147" i="2"/>
  <c r="P147" i="2"/>
  <c r="BI141" i="2"/>
  <c r="BH141" i="2"/>
  <c r="BG141" i="2"/>
  <c r="BF141" i="2"/>
  <c r="T141" i="2"/>
  <c r="R141" i="2"/>
  <c r="P141" i="2"/>
  <c r="F132" i="2"/>
  <c r="E130" i="2"/>
  <c r="F89" i="2"/>
  <c r="E87" i="2"/>
  <c r="J24" i="2"/>
  <c r="E24" i="2"/>
  <c r="J92" i="2" s="1"/>
  <c r="J23" i="2"/>
  <c r="J21" i="2"/>
  <c r="E21" i="2"/>
  <c r="J134" i="2" s="1"/>
  <c r="J20" i="2"/>
  <c r="J18" i="2"/>
  <c r="E18" i="2"/>
  <c r="F135" i="2" s="1"/>
  <c r="J17" i="2"/>
  <c r="J15" i="2"/>
  <c r="E15" i="2"/>
  <c r="F134" i="2" s="1"/>
  <c r="J14" i="2"/>
  <c r="J12" i="2"/>
  <c r="J89" i="2" s="1"/>
  <c r="E7" i="2"/>
  <c r="E128" i="2"/>
  <c r="L90" i="1"/>
  <c r="AM90" i="1"/>
  <c r="AM89" i="1"/>
  <c r="L89" i="1"/>
  <c r="AM87" i="1"/>
  <c r="L87" i="1"/>
  <c r="L85" i="1"/>
  <c r="L84" i="1"/>
  <c r="J281" i="5"/>
  <c r="BK273" i="5"/>
  <c r="J270" i="5"/>
  <c r="BK263" i="5"/>
  <c r="J255" i="5"/>
  <c r="J245" i="5"/>
  <c r="J225" i="5"/>
  <c r="J220" i="5"/>
  <c r="J218" i="5"/>
  <c r="J216" i="5"/>
  <c r="BK201" i="5"/>
  <c r="J197" i="5"/>
  <c r="BK193" i="5"/>
  <c r="BK191" i="5"/>
  <c r="J186" i="5"/>
  <c r="J183" i="5"/>
  <c r="BK171" i="5"/>
  <c r="BK159" i="5"/>
  <c r="J157" i="5"/>
  <c r="BK151" i="5"/>
  <c r="J149" i="5"/>
  <c r="BK241" i="4"/>
  <c r="BK239" i="4"/>
  <c r="BK232" i="4"/>
  <c r="BK230" i="4"/>
  <c r="BK223" i="4"/>
  <c r="BK221" i="4"/>
  <c r="BK213" i="4"/>
  <c r="BK209" i="4"/>
  <c r="BK207" i="4"/>
  <c r="J205" i="4"/>
  <c r="J199" i="4"/>
  <c r="J196" i="4"/>
  <c r="J190" i="4"/>
  <c r="BK188" i="4"/>
  <c r="BK184" i="4"/>
  <c r="BK180" i="4"/>
  <c r="BK178" i="4"/>
  <c r="BK176" i="4"/>
  <c r="J174" i="4"/>
  <c r="BK171" i="4"/>
  <c r="J169" i="4"/>
  <c r="J167" i="4"/>
  <c r="BK165" i="4"/>
  <c r="J163" i="4"/>
  <c r="J161" i="4"/>
  <c r="BK157" i="4"/>
  <c r="BK155" i="4"/>
  <c r="BK153" i="4"/>
  <c r="J151" i="4"/>
  <c r="BK148" i="4"/>
  <c r="BK146" i="4"/>
  <c r="J142" i="4"/>
  <c r="J140" i="4"/>
  <c r="BK138" i="4"/>
  <c r="BK136" i="4"/>
  <c r="J132" i="4"/>
  <c r="J130" i="4"/>
  <c r="J128" i="4"/>
  <c r="J126" i="4"/>
  <c r="BK261" i="3"/>
  <c r="J259" i="3"/>
  <c r="J256" i="3"/>
  <c r="BK254" i="3"/>
  <c r="BK252" i="3"/>
  <c r="BK250" i="3"/>
  <c r="J241" i="3"/>
  <c r="J239" i="3"/>
  <c r="J237" i="3"/>
  <c r="J230" i="3"/>
  <c r="J220" i="3"/>
  <c r="BK218" i="3"/>
  <c r="BK214" i="3"/>
  <c r="BK209" i="3"/>
  <c r="J207" i="3"/>
  <c r="J203" i="3"/>
  <c r="BK201" i="3"/>
  <c r="BK199" i="3"/>
  <c r="J191" i="3"/>
  <c r="J183" i="3"/>
  <c r="J178" i="3"/>
  <c r="J176" i="3"/>
  <c r="J174" i="3"/>
  <c r="J172" i="3"/>
  <c r="J170" i="3"/>
  <c r="BK164" i="3"/>
  <c r="BK162" i="3"/>
  <c r="BK158" i="3"/>
  <c r="BK147" i="3"/>
  <c r="J147" i="3"/>
  <c r="BK131" i="3"/>
  <c r="BK127" i="3"/>
  <c r="BK601" i="2"/>
  <c r="J601" i="2"/>
  <c r="BK599" i="2"/>
  <c r="J599" i="2"/>
  <c r="BK596" i="2"/>
  <c r="J596" i="2"/>
  <c r="BK593" i="2"/>
  <c r="J593" i="2"/>
  <c r="BK589" i="2"/>
  <c r="J581" i="2"/>
  <c r="BK569" i="2"/>
  <c r="BK567" i="2"/>
  <c r="J565" i="2"/>
  <c r="BK554" i="2"/>
  <c r="J547" i="2"/>
  <c r="J545" i="2"/>
  <c r="BK543" i="2"/>
  <c r="BK541" i="2"/>
  <c r="BK534" i="2"/>
  <c r="J525" i="2"/>
  <c r="J492" i="2"/>
  <c r="J481" i="2"/>
  <c r="J479" i="2"/>
  <c r="J447" i="2"/>
  <c r="J445" i="2"/>
  <c r="BK440" i="2"/>
  <c r="BK423" i="2"/>
  <c r="J417" i="2"/>
  <c r="BK415" i="2"/>
  <c r="J407" i="2"/>
  <c r="J399" i="2"/>
  <c r="BK397" i="2"/>
  <c r="J395" i="2"/>
  <c r="BK390" i="2"/>
  <c r="J373" i="2"/>
  <c r="J371" i="2"/>
  <c r="BK365" i="2"/>
  <c r="J363" i="2"/>
  <c r="J359" i="2"/>
  <c r="J357" i="2"/>
  <c r="J355" i="2"/>
  <c r="J345" i="2"/>
  <c r="BK343" i="2"/>
  <c r="J341" i="2"/>
  <c r="J339" i="2"/>
  <c r="BK335" i="2"/>
  <c r="BK333" i="2"/>
  <c r="J330" i="2"/>
  <c r="J327" i="2"/>
  <c r="J325" i="2"/>
  <c r="J321" i="2"/>
  <c r="BK319" i="2"/>
  <c r="BK315" i="2"/>
  <c r="BK308" i="2"/>
  <c r="BK304" i="2"/>
  <c r="J297" i="2"/>
  <c r="J295" i="2"/>
  <c r="BK279" i="2"/>
  <c r="BK265" i="2"/>
  <c r="J263" i="2"/>
  <c r="J261" i="2"/>
  <c r="BK256" i="2"/>
  <c r="BK231" i="2"/>
  <c r="J224" i="2"/>
  <c r="J222" i="2"/>
  <c r="J216" i="2"/>
  <c r="BK214" i="2"/>
  <c r="BK210" i="2"/>
  <c r="BK193" i="2"/>
  <c r="BK184" i="2"/>
  <c r="BK177" i="2"/>
  <c r="BK173" i="2"/>
  <c r="BK167" i="2"/>
  <c r="BK161" i="2"/>
  <c r="J157" i="2"/>
  <c r="J147" i="2"/>
  <c r="BK141" i="2"/>
  <c r="BK285" i="5"/>
  <c r="BK283" i="5"/>
  <c r="BK278" i="5"/>
  <c r="BK275" i="5"/>
  <c r="J273" i="5"/>
  <c r="J267" i="5"/>
  <c r="J263" i="5"/>
  <c r="J260" i="5"/>
  <c r="J253" i="5"/>
  <c r="J250" i="5"/>
  <c r="BK247" i="5"/>
  <c r="BK241" i="5"/>
  <c r="BK239" i="5"/>
  <c r="J235" i="5"/>
  <c r="BK228" i="5"/>
  <c r="BK225" i="5"/>
  <c r="J222" i="5"/>
  <c r="BK218" i="5"/>
  <c r="J213" i="5"/>
  <c r="J210" i="5"/>
  <c r="J207" i="5"/>
  <c r="J204" i="5"/>
  <c r="J201" i="5"/>
  <c r="J199" i="5"/>
  <c r="J188" i="5"/>
  <c r="BK186" i="5"/>
  <c r="BK183" i="5"/>
  <c r="J180" i="5"/>
  <c r="J178" i="5"/>
  <c r="BK176" i="5"/>
  <c r="BK174" i="5"/>
  <c r="J166" i="5"/>
  <c r="BK163" i="5"/>
  <c r="J161" i="5"/>
  <c r="BK157" i="5"/>
  <c r="BK155" i="5"/>
  <c r="BK153" i="5"/>
  <c r="J234" i="4"/>
  <c r="J230" i="4"/>
  <c r="BK228" i="4"/>
  <c r="BK215" i="4"/>
  <c r="J209" i="4"/>
  <c r="BK237" i="3"/>
  <c r="J233" i="3"/>
  <c r="J228" i="3"/>
  <c r="BK222" i="3"/>
  <c r="J216" i="3"/>
  <c r="J201" i="3"/>
  <c r="J195" i="3"/>
  <c r="BK187" i="3"/>
  <c r="BK180" i="3"/>
  <c r="BK174" i="3"/>
  <c r="BK172" i="3"/>
  <c r="J168" i="3"/>
  <c r="J166" i="3"/>
  <c r="J160" i="3"/>
  <c r="BK154" i="3"/>
  <c r="J152" i="3"/>
  <c r="BK149" i="3"/>
  <c r="BK143" i="3"/>
  <c r="J139" i="3"/>
  <c r="J587" i="2"/>
  <c r="BK585" i="2"/>
  <c r="BK583" i="2"/>
  <c r="BK581" i="2"/>
  <c r="BK571" i="2"/>
  <c r="J554" i="2"/>
  <c r="BK539" i="2"/>
  <c r="BK537" i="2"/>
  <c r="BK523" i="2"/>
  <c r="BK517" i="2"/>
  <c r="J512" i="2"/>
  <c r="J503" i="2"/>
  <c r="J495" i="2"/>
  <c r="J490" i="2"/>
  <c r="BK488" i="2"/>
  <c r="BK479" i="2"/>
  <c r="J477" i="2"/>
  <c r="J475" i="2"/>
  <c r="J473" i="2"/>
  <c r="BK471" i="2"/>
  <c r="BK463" i="2"/>
  <c r="BK460" i="2"/>
  <c r="J458" i="2"/>
  <c r="BK453" i="2"/>
  <c r="J451" i="2"/>
  <c r="BK449" i="2"/>
  <c r="BK447" i="2"/>
  <c r="BK445" i="2"/>
  <c r="BK442" i="2"/>
  <c r="J438" i="2"/>
  <c r="J436" i="2"/>
  <c r="BK432" i="2"/>
  <c r="J430" i="2"/>
  <c r="BK425" i="2"/>
  <c r="J425" i="2"/>
  <c r="J423" i="2"/>
  <c r="BK421" i="2"/>
  <c r="BK417" i="2"/>
  <c r="J413" i="2"/>
  <c r="BK407" i="2"/>
  <c r="J402" i="2"/>
  <c r="J390" i="2"/>
  <c r="BK388" i="2"/>
  <c r="BK380" i="2"/>
  <c r="BK373" i="2"/>
  <c r="BK361" i="2"/>
  <c r="BK359" i="2"/>
  <c r="BK348" i="2"/>
  <c r="BK345" i="2"/>
  <c r="BK341" i="2"/>
  <c r="BK339" i="2"/>
  <c r="BK337" i="2"/>
  <c r="J335" i="2"/>
  <c r="J333" i="2"/>
  <c r="BK330" i="2"/>
  <c r="BK325" i="2"/>
  <c r="J323" i="2"/>
  <c r="J319" i="2"/>
  <c r="BK312" i="2"/>
  <c r="J308" i="2"/>
  <c r="J306" i="2"/>
  <c r="J304" i="2"/>
  <c r="BK297" i="2"/>
  <c r="BK290" i="2"/>
  <c r="J285" i="2"/>
  <c r="J279" i="2"/>
  <c r="BK274" i="2"/>
  <c r="J267" i="2"/>
  <c r="BK261" i="2"/>
  <c r="J256" i="2"/>
  <c r="BK235" i="2"/>
  <c r="J233" i="2"/>
  <c r="J228" i="2"/>
  <c r="BK224" i="2"/>
  <c r="BK218" i="2"/>
  <c r="BK216" i="2"/>
  <c r="J212" i="2"/>
  <c r="J210" i="2"/>
  <c r="J204" i="2"/>
  <c r="BK202" i="2"/>
  <c r="J202" i="2"/>
  <c r="J195" i="2"/>
  <c r="J191" i="2"/>
  <c r="BK179" i="2"/>
  <c r="J177" i="2"/>
  <c r="BK175" i="2"/>
  <c r="J167" i="2"/>
  <c r="BK152" i="2"/>
  <c r="BK147" i="2"/>
  <c r="J141" i="2"/>
  <c r="AS94" i="1"/>
  <c r="J285" i="5"/>
  <c r="J283" i="5"/>
  <c r="BK281" i="5"/>
  <c r="J275" i="5"/>
  <c r="J257" i="5"/>
  <c r="BK250" i="5"/>
  <c r="J247" i="5"/>
  <c r="BK245" i="5"/>
  <c r="BK243" i="5"/>
  <c r="BK235" i="5"/>
  <c r="J231" i="5"/>
  <c r="J228" i="5"/>
  <c r="BK220" i="5"/>
  <c r="BK207" i="5"/>
  <c r="BK199" i="5"/>
  <c r="J193" i="5"/>
  <c r="J191" i="5"/>
  <c r="BK180" i="5"/>
  <c r="BK178" i="5"/>
  <c r="BK161" i="5"/>
  <c r="J159" i="5"/>
  <c r="J153" i="5"/>
  <c r="J151" i="5"/>
  <c r="J239" i="4"/>
  <c r="J237" i="4"/>
  <c r="J225" i="4"/>
  <c r="J221" i="4"/>
  <c r="BK218" i="4"/>
  <c r="BK211" i="4"/>
  <c r="J207" i="4"/>
  <c r="BK205" i="4"/>
  <c r="BK203" i="4"/>
  <c r="J201" i="4"/>
  <c r="J194" i="4"/>
  <c r="BK192" i="4"/>
  <c r="BK186" i="4"/>
  <c r="J182" i="4"/>
  <c r="J176" i="4"/>
  <c r="BK174" i="4"/>
  <c r="J171" i="4"/>
  <c r="BK169" i="4"/>
  <c r="J165" i="4"/>
  <c r="J159" i="4"/>
  <c r="J155" i="4"/>
  <c r="BK142" i="4"/>
  <c r="J138" i="4"/>
  <c r="BK134" i="4"/>
  <c r="BK126" i="4"/>
  <c r="J247" i="3"/>
  <c r="BK243" i="3"/>
  <c r="BK233" i="3"/>
  <c r="BK230" i="3"/>
  <c r="BK228" i="3"/>
  <c r="BK226" i="3"/>
  <c r="BK220" i="3"/>
  <c r="J218" i="3"/>
  <c r="BK216" i="3"/>
  <c r="BK212" i="3"/>
  <c r="J209" i="3"/>
  <c r="J199" i="3"/>
  <c r="BK191" i="3"/>
  <c r="J180" i="3"/>
  <c r="BK176" i="3"/>
  <c r="BK170" i="3"/>
  <c r="BK168" i="3"/>
  <c r="J164" i="3"/>
  <c r="J162" i="3"/>
  <c r="J156" i="3"/>
  <c r="BK152" i="3"/>
  <c r="J149" i="3"/>
  <c r="J135" i="3"/>
  <c r="J127" i="3"/>
  <c r="BK587" i="2"/>
  <c r="J585" i="2"/>
  <c r="J567" i="2"/>
  <c r="BK560" i="2"/>
  <c r="J543" i="2"/>
  <c r="J541" i="2"/>
  <c r="J539" i="2"/>
  <c r="BK512" i="2"/>
  <c r="J510" i="2"/>
  <c r="BK495" i="2"/>
  <c r="BK492" i="2"/>
  <c r="BK490" i="2"/>
  <c r="J488" i="2"/>
  <c r="BK481" i="2"/>
  <c r="BK477" i="2"/>
  <c r="BK475" i="2"/>
  <c r="BK473" i="2"/>
  <c r="J471" i="2"/>
  <c r="J463" i="2"/>
  <c r="J460" i="2"/>
  <c r="BK458" i="2"/>
  <c r="J453" i="2"/>
  <c r="BK451" i="2"/>
  <c r="J449" i="2"/>
  <c r="J442" i="2"/>
  <c r="J440" i="2"/>
  <c r="BK438" i="2"/>
  <c r="BK436" i="2"/>
  <c r="J432" i="2"/>
  <c r="BK430" i="2"/>
  <c r="J421" i="2"/>
  <c r="J415" i="2"/>
  <c r="BK413" i="2"/>
  <c r="BK402" i="2"/>
  <c r="BK399" i="2"/>
  <c r="J397" i="2"/>
  <c r="BK395" i="2"/>
  <c r="J388" i="2"/>
  <c r="J380" i="2"/>
  <c r="BK371" i="2"/>
  <c r="J365" i="2"/>
  <c r="BK363" i="2"/>
  <c r="J361" i="2"/>
  <c r="BK357" i="2"/>
  <c r="BK355" i="2"/>
  <c r="J348" i="2"/>
  <c r="J343" i="2"/>
  <c r="J337" i="2"/>
  <c r="BK327" i="2"/>
  <c r="BK323" i="2"/>
  <c r="BK321" i="2"/>
  <c r="J315" i="2"/>
  <c r="J312" i="2"/>
  <c r="BK306" i="2"/>
  <c r="BK295" i="2"/>
  <c r="J290" i="2"/>
  <c r="BK285" i="2"/>
  <c r="J274" i="2"/>
  <c r="BK267" i="2"/>
  <c r="J265" i="2"/>
  <c r="BK263" i="2"/>
  <c r="J235" i="2"/>
  <c r="BK233" i="2"/>
  <c r="J231" i="2"/>
  <c r="BK228" i="2"/>
  <c r="BK222" i="2"/>
  <c r="J218" i="2"/>
  <c r="J214" i="2"/>
  <c r="BK212" i="2"/>
  <c r="BK204" i="2"/>
  <c r="BK195" i="2"/>
  <c r="J193" i="2"/>
  <c r="BK191" i="2"/>
  <c r="J184" i="2"/>
  <c r="J179" i="2"/>
  <c r="J175" i="2"/>
  <c r="J173" i="2"/>
  <c r="J161" i="2"/>
  <c r="BK157" i="2"/>
  <c r="J152" i="2"/>
  <c r="J278" i="5"/>
  <c r="BK270" i="5"/>
  <c r="BK267" i="5"/>
  <c r="BK260" i="5"/>
  <c r="BK257" i="5"/>
  <c r="BK255" i="5"/>
  <c r="BK253" i="5"/>
  <c r="J243" i="5"/>
  <c r="J241" i="5"/>
  <c r="J239" i="5"/>
  <c r="BK231" i="5"/>
  <c r="BK222" i="5"/>
  <c r="BK216" i="5"/>
  <c r="BK213" i="5"/>
  <c r="BK210" i="5"/>
  <c r="BK204" i="5"/>
  <c r="BK197" i="5"/>
  <c r="BK188" i="5"/>
  <c r="J176" i="5"/>
  <c r="J174" i="5"/>
  <c r="J171" i="5"/>
  <c r="BK166" i="5"/>
  <c r="J163" i="5"/>
  <c r="J155" i="5"/>
  <c r="BK149" i="5"/>
  <c r="BK243" i="4"/>
  <c r="J243" i="4"/>
  <c r="J241" i="4"/>
  <c r="BK237" i="4"/>
  <c r="BK234" i="4"/>
  <c r="J232" i="4"/>
  <c r="J228" i="4"/>
  <c r="BK225" i="4"/>
  <c r="J223" i="4"/>
  <c r="J218" i="4"/>
  <c r="J215" i="4"/>
  <c r="J213" i="4"/>
  <c r="J211" i="4"/>
  <c r="J203" i="4"/>
  <c r="BK201" i="4"/>
  <c r="BK199" i="4"/>
  <c r="BK196" i="4"/>
  <c r="BK194" i="4"/>
  <c r="J192" i="4"/>
  <c r="BK190" i="4"/>
  <c r="J188" i="4"/>
  <c r="J186" i="4"/>
  <c r="J184" i="4"/>
  <c r="BK182" i="4"/>
  <c r="J180" i="4"/>
  <c r="J178" i="4"/>
  <c r="BK167" i="4"/>
  <c r="BK163" i="4"/>
  <c r="BK161" i="4"/>
  <c r="BK159" i="4"/>
  <c r="J157" i="4"/>
  <c r="J153" i="4"/>
  <c r="BK151" i="4"/>
  <c r="J148" i="4"/>
  <c r="J146" i="4"/>
  <c r="BK140" i="4"/>
  <c r="J136" i="4"/>
  <c r="J134" i="4"/>
  <c r="BK132" i="4"/>
  <c r="BK130" i="4"/>
  <c r="BK128" i="4"/>
  <c r="BK263" i="3"/>
  <c r="J263" i="3"/>
  <c r="J261" i="3"/>
  <c r="BK259" i="3"/>
  <c r="BK256" i="3"/>
  <c r="J254" i="3"/>
  <c r="J252" i="3"/>
  <c r="J250" i="3"/>
  <c r="BK247" i="3"/>
  <c r="J243" i="3"/>
  <c r="BK241" i="3"/>
  <c r="BK239" i="3"/>
  <c r="J226" i="3"/>
  <c r="J222" i="3"/>
  <c r="J214" i="3"/>
  <c r="J212" i="3"/>
  <c r="BK207" i="3"/>
  <c r="BK203" i="3"/>
  <c r="BK195" i="3"/>
  <c r="J187" i="3"/>
  <c r="BK183" i="3"/>
  <c r="BK178" i="3"/>
  <c r="BK166" i="3"/>
  <c r="BK160" i="3"/>
  <c r="J158" i="3"/>
  <c r="BK156" i="3"/>
  <c r="J154" i="3"/>
  <c r="J143" i="3"/>
  <c r="BK139" i="3"/>
  <c r="BK135" i="3"/>
  <c r="J131" i="3"/>
  <c r="J589" i="2"/>
  <c r="J583" i="2"/>
  <c r="J571" i="2"/>
  <c r="J569" i="2"/>
  <c r="BK565" i="2"/>
  <c r="J560" i="2"/>
  <c r="BK547" i="2"/>
  <c r="BK545" i="2"/>
  <c r="J537" i="2"/>
  <c r="J534" i="2"/>
  <c r="BK525" i="2"/>
  <c r="J523" i="2"/>
  <c r="J517" i="2"/>
  <c r="BK510" i="2"/>
  <c r="BK503" i="2"/>
  <c r="BK140" i="2" l="1"/>
  <c r="BK172" i="2"/>
  <c r="J172" i="2" s="1"/>
  <c r="J99" i="2" s="1"/>
  <c r="BK230" i="2"/>
  <c r="J230" i="2" s="1"/>
  <c r="J100" i="2" s="1"/>
  <c r="BK303" i="2"/>
  <c r="J303" i="2" s="1"/>
  <c r="J101" i="2" s="1"/>
  <c r="R318" i="2"/>
  <c r="T347" i="2"/>
  <c r="T401" i="2"/>
  <c r="R444" i="2"/>
  <c r="T470" i="2"/>
  <c r="R494" i="2"/>
  <c r="R536" i="2"/>
  <c r="R580" i="2"/>
  <c r="R598" i="2"/>
  <c r="R591" i="2"/>
  <c r="P126" i="3"/>
  <c r="BK151" i="3"/>
  <c r="J151" i="3" s="1"/>
  <c r="J99" i="3" s="1"/>
  <c r="R151" i="3"/>
  <c r="P182" i="3"/>
  <c r="BK211" i="3"/>
  <c r="J211" i="3"/>
  <c r="J101" i="3"/>
  <c r="R211" i="3"/>
  <c r="P232" i="3"/>
  <c r="BK249" i="3"/>
  <c r="J249" i="3"/>
  <c r="J103" i="3" s="1"/>
  <c r="BK258" i="3"/>
  <c r="J258" i="3"/>
  <c r="J104" i="3"/>
  <c r="P258" i="3"/>
  <c r="T150" i="4"/>
  <c r="T125" i="4"/>
  <c r="P173" i="4"/>
  <c r="R198" i="4"/>
  <c r="P220" i="4"/>
  <c r="P217" i="4"/>
  <c r="P227" i="4"/>
  <c r="T236" i="4"/>
  <c r="P140" i="2"/>
  <c r="R172" i="2"/>
  <c r="T230" i="2"/>
  <c r="R303" i="2"/>
  <c r="P318" i="2"/>
  <c r="P332" i="2"/>
  <c r="BK347" i="2"/>
  <c r="J347" i="2" s="1"/>
  <c r="J107" i="2" s="1"/>
  <c r="BK401" i="2"/>
  <c r="J401" i="2" s="1"/>
  <c r="J108" i="2" s="1"/>
  <c r="BK444" i="2"/>
  <c r="J444" i="2"/>
  <c r="J109" i="2" s="1"/>
  <c r="R470" i="2"/>
  <c r="P494" i="2"/>
  <c r="BK598" i="2"/>
  <c r="J598" i="2" s="1"/>
  <c r="J118" i="2" s="1"/>
  <c r="T126" i="3"/>
  <c r="T151" i="3"/>
  <c r="R182" i="3"/>
  <c r="P211" i="3"/>
  <c r="BK232" i="3"/>
  <c r="J232" i="3"/>
  <c r="J102" i="3" s="1"/>
  <c r="R232" i="3"/>
  <c r="P249" i="3"/>
  <c r="R249" i="3"/>
  <c r="R258" i="3"/>
  <c r="P150" i="4"/>
  <c r="P125" i="4"/>
  <c r="R173" i="4"/>
  <c r="P198" i="4"/>
  <c r="P124" i="4" s="1"/>
  <c r="AU97" i="1" s="1"/>
  <c r="BK220" i="4"/>
  <c r="J220" i="4" s="1"/>
  <c r="J102" i="4" s="1"/>
  <c r="BK227" i="4"/>
  <c r="J227" i="4"/>
  <c r="J103" i="4" s="1"/>
  <c r="BK236" i="4"/>
  <c r="J236" i="4"/>
  <c r="J104" i="4"/>
  <c r="P196" i="5"/>
  <c r="T140" i="2"/>
  <c r="T172" i="2"/>
  <c r="P230" i="2"/>
  <c r="T303" i="2"/>
  <c r="BK318" i="2"/>
  <c r="BK332" i="2"/>
  <c r="J332" i="2" s="1"/>
  <c r="J106" i="2" s="1"/>
  <c r="T332" i="2"/>
  <c r="P347" i="2"/>
  <c r="R401" i="2"/>
  <c r="P444" i="2"/>
  <c r="P470" i="2"/>
  <c r="T494" i="2"/>
  <c r="T536" i="2"/>
  <c r="P580" i="2"/>
  <c r="T598" i="2"/>
  <c r="T591" i="2"/>
  <c r="R150" i="4"/>
  <c r="R125" i="4" s="1"/>
  <c r="T173" i="4"/>
  <c r="T198" i="4"/>
  <c r="T220" i="4"/>
  <c r="T217" i="4" s="1"/>
  <c r="T227" i="4"/>
  <c r="P236" i="4"/>
  <c r="BK215" i="5"/>
  <c r="J215" i="5" s="1"/>
  <c r="J111" i="5" s="1"/>
  <c r="R140" i="2"/>
  <c r="P172" i="2"/>
  <c r="R230" i="2"/>
  <c r="P303" i="2"/>
  <c r="T318" i="2"/>
  <c r="R332" i="2"/>
  <c r="R347" i="2"/>
  <c r="P401" i="2"/>
  <c r="T444" i="2"/>
  <c r="BK470" i="2"/>
  <c r="J470" i="2" s="1"/>
  <c r="J111" i="2" s="1"/>
  <c r="BK494" i="2"/>
  <c r="J494" i="2" s="1"/>
  <c r="J112" i="2" s="1"/>
  <c r="BK536" i="2"/>
  <c r="J536" i="2"/>
  <c r="J113" i="2" s="1"/>
  <c r="P536" i="2"/>
  <c r="BK580" i="2"/>
  <c r="J580" i="2"/>
  <c r="J114" i="2" s="1"/>
  <c r="T580" i="2"/>
  <c r="P598" i="2"/>
  <c r="P591" i="2"/>
  <c r="BK126" i="3"/>
  <c r="J126" i="3" s="1"/>
  <c r="J98" i="3" s="1"/>
  <c r="R126" i="3"/>
  <c r="R125" i="3"/>
  <c r="R124" i="3" s="1"/>
  <c r="P151" i="3"/>
  <c r="BK182" i="3"/>
  <c r="J182" i="3" s="1"/>
  <c r="J100" i="3" s="1"/>
  <c r="T182" i="3"/>
  <c r="T211" i="3"/>
  <c r="T232" i="3"/>
  <c r="T249" i="3"/>
  <c r="T258" i="3"/>
  <c r="BK150" i="4"/>
  <c r="J150" i="4" s="1"/>
  <c r="J98" i="4" s="1"/>
  <c r="BK173" i="4"/>
  <c r="J173" i="4"/>
  <c r="J99" i="4" s="1"/>
  <c r="BK198" i="4"/>
  <c r="J198" i="4" s="1"/>
  <c r="J100" i="4" s="1"/>
  <c r="R220" i="4"/>
  <c r="R217" i="4" s="1"/>
  <c r="R227" i="4"/>
  <c r="R236" i="4"/>
  <c r="BK148" i="5"/>
  <c r="J148" i="5" s="1"/>
  <c r="J97" i="5" s="1"/>
  <c r="P148" i="5"/>
  <c r="R148" i="5"/>
  <c r="T148" i="5"/>
  <c r="BK173" i="5"/>
  <c r="J173" i="5"/>
  <c r="J101" i="5" s="1"/>
  <c r="P173" i="5"/>
  <c r="P169" i="5" s="1"/>
  <c r="R173" i="5"/>
  <c r="R169" i="5" s="1"/>
  <c r="T173" i="5"/>
  <c r="T169" i="5" s="1"/>
  <c r="BK185" i="5"/>
  <c r="J185" i="5" s="1"/>
  <c r="J103" i="5" s="1"/>
  <c r="P185" i="5"/>
  <c r="R185" i="5"/>
  <c r="T185" i="5"/>
  <c r="BK190" i="5"/>
  <c r="J190" i="5" s="1"/>
  <c r="J104" i="5" s="1"/>
  <c r="P190" i="5"/>
  <c r="R190" i="5"/>
  <c r="T190" i="5"/>
  <c r="BK196" i="5"/>
  <c r="J196" i="5" s="1"/>
  <c r="J106" i="5" s="1"/>
  <c r="R196" i="5"/>
  <c r="T196" i="5"/>
  <c r="P215" i="5"/>
  <c r="R215" i="5"/>
  <c r="T215" i="5"/>
  <c r="BK238" i="5"/>
  <c r="J238" i="5" s="1"/>
  <c r="J118" i="5" s="1"/>
  <c r="P238" i="5"/>
  <c r="R238" i="5"/>
  <c r="T238" i="5"/>
  <c r="BK252" i="5"/>
  <c r="J252" i="5" s="1"/>
  <c r="J120" i="5" s="1"/>
  <c r="P252" i="5"/>
  <c r="R252" i="5"/>
  <c r="T252" i="5"/>
  <c r="BK272" i="5"/>
  <c r="J272" i="5" s="1"/>
  <c r="J126" i="5" s="1"/>
  <c r="P272" i="5"/>
  <c r="P265" i="5"/>
  <c r="R272" i="5"/>
  <c r="R265" i="5" s="1"/>
  <c r="T272" i="5"/>
  <c r="T265" i="5"/>
  <c r="BK280" i="5"/>
  <c r="J280" i="5" s="1"/>
  <c r="J127" i="5" s="1"/>
  <c r="P280" i="5"/>
  <c r="R280" i="5"/>
  <c r="T280" i="5"/>
  <c r="BE517" i="2"/>
  <c r="BE554" i="2"/>
  <c r="BE560" i="2"/>
  <c r="BE583" i="2"/>
  <c r="BE587" i="2"/>
  <c r="BK314" i="2"/>
  <c r="J314" i="2" s="1"/>
  <c r="J102" i="2" s="1"/>
  <c r="BK595" i="2"/>
  <c r="J595" i="2"/>
  <c r="J117" i="2" s="1"/>
  <c r="J89" i="3"/>
  <c r="F92" i="3"/>
  <c r="BE131" i="3"/>
  <c r="BE152" i="3"/>
  <c r="BE158" i="3"/>
  <c r="BE160" i="3"/>
  <c r="BE164" i="3"/>
  <c r="BE170" i="3"/>
  <c r="BE172" i="3"/>
  <c r="BE187" i="3"/>
  <c r="BE195" i="3"/>
  <c r="BE199" i="3"/>
  <c r="BE209" i="3"/>
  <c r="BE218" i="3"/>
  <c r="BE226" i="3"/>
  <c r="BE228" i="3"/>
  <c r="BE241" i="3"/>
  <c r="BE250" i="3"/>
  <c r="BE252" i="3"/>
  <c r="BE254" i="3"/>
  <c r="BE256" i="3"/>
  <c r="BE259" i="3"/>
  <c r="BE261" i="3"/>
  <c r="BE263" i="3"/>
  <c r="F91" i="4"/>
  <c r="J92" i="4"/>
  <c r="F121" i="4"/>
  <c r="BE126" i="4"/>
  <c r="BE128" i="4"/>
  <c r="BE130" i="4"/>
  <c r="BE142" i="4"/>
  <c r="BE161" i="4"/>
  <c r="BE176" i="4"/>
  <c r="BE182" i="4"/>
  <c r="BE186" i="4"/>
  <c r="BE192" i="4"/>
  <c r="BE196" i="4"/>
  <c r="BE199" i="4"/>
  <c r="BE207" i="4"/>
  <c r="BE230" i="4"/>
  <c r="BE241" i="4"/>
  <c r="BE243" i="4"/>
  <c r="BK217" i="4"/>
  <c r="J217" i="4" s="1"/>
  <c r="J101" i="4" s="1"/>
  <c r="J91" i="5"/>
  <c r="F143" i="5"/>
  <c r="J144" i="5"/>
  <c r="BE151" i="5"/>
  <c r="BE153" i="5"/>
  <c r="BE157" i="5"/>
  <c r="BE178" i="5"/>
  <c r="BE180" i="5"/>
  <c r="BE183" i="5"/>
  <c r="BE191" i="5"/>
  <c r="BE201" i="5"/>
  <c r="BE222" i="5"/>
  <c r="BE225" i="5"/>
  <c r="BE243" i="5"/>
  <c r="BE275" i="5"/>
  <c r="E85" i="2"/>
  <c r="F91" i="2"/>
  <c r="F92" i="2"/>
  <c r="J135" i="2"/>
  <c r="BE147" i="2"/>
  <c r="BE173" i="2"/>
  <c r="BE184" i="2"/>
  <c r="BE202" i="2"/>
  <c r="BE210" i="2"/>
  <c r="BE218" i="2"/>
  <c r="BE224" i="2"/>
  <c r="BE228" i="2"/>
  <c r="BE231" i="2"/>
  <c r="BE256" i="2"/>
  <c r="BE261" i="2"/>
  <c r="BE265" i="2"/>
  <c r="BE279" i="2"/>
  <c r="BE285" i="2"/>
  <c r="BE290" i="2"/>
  <c r="BE297" i="2"/>
  <c r="BE312" i="2"/>
  <c r="BE319" i="2"/>
  <c r="BE325" i="2"/>
  <c r="BE330" i="2"/>
  <c r="BE335" i="2"/>
  <c r="BE343" i="2"/>
  <c r="BE345" i="2"/>
  <c r="BE355" i="2"/>
  <c r="BE361" i="2"/>
  <c r="BE365" i="2"/>
  <c r="BE373" i="2"/>
  <c r="BE395" i="2"/>
  <c r="BE397" i="2"/>
  <c r="BE407" i="2"/>
  <c r="BE415" i="2"/>
  <c r="BE423" i="2"/>
  <c r="BE425" i="2"/>
  <c r="BE436" i="2"/>
  <c r="BE440" i="2"/>
  <c r="BE447" i="2"/>
  <c r="BE449" i="2"/>
  <c r="BE453" i="2"/>
  <c r="BE460" i="2"/>
  <c r="BE471" i="2"/>
  <c r="BE475" i="2"/>
  <c r="BE479" i="2"/>
  <c r="BE510" i="2"/>
  <c r="BE534" i="2"/>
  <c r="BE541" i="2"/>
  <c r="BE581" i="2"/>
  <c r="BE585" i="2"/>
  <c r="BK329" i="2"/>
  <c r="J329" i="2"/>
  <c r="J105" i="2" s="1"/>
  <c r="BK462" i="2"/>
  <c r="J462" i="2" s="1"/>
  <c r="J110" i="2" s="1"/>
  <c r="E85" i="3"/>
  <c r="J91" i="3"/>
  <c r="F120" i="3"/>
  <c r="BE127" i="3"/>
  <c r="BE139" i="3"/>
  <c r="BE143" i="3"/>
  <c r="BE149" i="3"/>
  <c r="BE156" i="3"/>
  <c r="BE166" i="3"/>
  <c r="BE168" i="3"/>
  <c r="BE174" i="3"/>
  <c r="BE176" i="3"/>
  <c r="BE178" i="3"/>
  <c r="BE180" i="3"/>
  <c r="BE183" i="3"/>
  <c r="BE191" i="3"/>
  <c r="BE203" i="3"/>
  <c r="BE207" i="3"/>
  <c r="BE214" i="3"/>
  <c r="BE237" i="3"/>
  <c r="BE243" i="3"/>
  <c r="BE247" i="3"/>
  <c r="E85" i="4"/>
  <c r="J91" i="4"/>
  <c r="BE132" i="4"/>
  <c r="BE138" i="4"/>
  <c r="BE148" i="4"/>
  <c r="BE155" i="4"/>
  <c r="BE157" i="4"/>
  <c r="BE167" i="4"/>
  <c r="BE174" i="4"/>
  <c r="BE178" i="4"/>
  <c r="BE180" i="4"/>
  <c r="BE184" i="4"/>
  <c r="BE188" i="4"/>
  <c r="BE190" i="4"/>
  <c r="BE201" i="4"/>
  <c r="BE221" i="4"/>
  <c r="BE228" i="4"/>
  <c r="BE237" i="4"/>
  <c r="E85" i="5"/>
  <c r="J89" i="5"/>
  <c r="F144" i="5"/>
  <c r="BE149" i="5"/>
  <c r="BE155" i="5"/>
  <c r="BE161" i="5"/>
  <c r="BE163" i="5"/>
  <c r="BE166" i="5"/>
  <c r="BE176" i="5"/>
  <c r="BE186" i="5"/>
  <c r="BE199" i="5"/>
  <c r="BE210" i="5"/>
  <c r="BE213" i="5"/>
  <c r="BE218" i="5"/>
  <c r="BE220" i="5"/>
  <c r="BE239" i="5"/>
  <c r="BE260" i="5"/>
  <c r="BE263" i="5"/>
  <c r="BE270" i="5"/>
  <c r="BE278" i="5"/>
  <c r="J91" i="2"/>
  <c r="J132" i="2"/>
  <c r="BE141" i="2"/>
  <c r="BE157" i="2"/>
  <c r="BE161" i="2"/>
  <c r="BE167" i="2"/>
  <c r="BE177" i="2"/>
  <c r="BE193" i="2"/>
  <c r="BE195" i="2"/>
  <c r="BE212" i="2"/>
  <c r="BE214" i="2"/>
  <c r="BE216" i="2"/>
  <c r="BE222" i="2"/>
  <c r="BE233" i="2"/>
  <c r="BE263" i="2"/>
  <c r="BE267" i="2"/>
  <c r="BE295" i="2"/>
  <c r="BE304" i="2"/>
  <c r="BE308" i="2"/>
  <c r="BE321" i="2"/>
  <c r="BE323" i="2"/>
  <c r="BE327" i="2"/>
  <c r="BE333" i="2"/>
  <c r="BE339" i="2"/>
  <c r="BE357" i="2"/>
  <c r="BE380" i="2"/>
  <c r="BE390" i="2"/>
  <c r="BE402" i="2"/>
  <c r="BE413" i="2"/>
  <c r="BE430" i="2"/>
  <c r="BE432" i="2"/>
  <c r="BE442" i="2"/>
  <c r="BE445" i="2"/>
  <c r="BE451" i="2"/>
  <c r="BE458" i="2"/>
  <c r="BE463" i="2"/>
  <c r="BE473" i="2"/>
  <c r="BE488" i="2"/>
  <c r="BE490" i="2"/>
  <c r="BE495" i="2"/>
  <c r="BE525" i="2"/>
  <c r="BE543" i="2"/>
  <c r="BE545" i="2"/>
  <c r="BE547" i="2"/>
  <c r="BE565" i="2"/>
  <c r="BE567" i="2"/>
  <c r="BE571" i="2"/>
  <c r="BE589" i="2"/>
  <c r="J121" i="3"/>
  <c r="BE135" i="3"/>
  <c r="BE154" i="3"/>
  <c r="BE162" i="3"/>
  <c r="BE212" i="3"/>
  <c r="BE233" i="3"/>
  <c r="BE209" i="4"/>
  <c r="BE213" i="4"/>
  <c r="BE223" i="4"/>
  <c r="BE225" i="4"/>
  <c r="BE232" i="4"/>
  <c r="BE239" i="4"/>
  <c r="BK125" i="4"/>
  <c r="BK124" i="4"/>
  <c r="J124" i="4" s="1"/>
  <c r="J30" i="4" s="1"/>
  <c r="AG97" i="1" s="1"/>
  <c r="BE159" i="5"/>
  <c r="BE171" i="5"/>
  <c r="BE193" i="5"/>
  <c r="BE228" i="5"/>
  <c r="BE231" i="5"/>
  <c r="BE245" i="5"/>
  <c r="BE253" i="5"/>
  <c r="BE255" i="5"/>
  <c r="BE257" i="5"/>
  <c r="BE267" i="5"/>
  <c r="BE273" i="5"/>
  <c r="BE281" i="5"/>
  <c r="BE283" i="5"/>
  <c r="BE285" i="5"/>
  <c r="BE152" i="2"/>
  <c r="BE175" i="2"/>
  <c r="BE179" i="2"/>
  <c r="BE191" i="2"/>
  <c r="BE204" i="2"/>
  <c r="BE235" i="2"/>
  <c r="BE274" i="2"/>
  <c r="BE306" i="2"/>
  <c r="BE315" i="2"/>
  <c r="BE337" i="2"/>
  <c r="BE341" i="2"/>
  <c r="BE348" i="2"/>
  <c r="BE359" i="2"/>
  <c r="BE363" i="2"/>
  <c r="BE371" i="2"/>
  <c r="BE388" i="2"/>
  <c r="BE399" i="2"/>
  <c r="BE417" i="2"/>
  <c r="BE421" i="2"/>
  <c r="BE438" i="2"/>
  <c r="BE477" i="2"/>
  <c r="BE481" i="2"/>
  <c r="BE492" i="2"/>
  <c r="BE503" i="2"/>
  <c r="BE512" i="2"/>
  <c r="BE523" i="2"/>
  <c r="BE537" i="2"/>
  <c r="BE539" i="2"/>
  <c r="BE569" i="2"/>
  <c r="BE593" i="2"/>
  <c r="BE596" i="2"/>
  <c r="BE599" i="2"/>
  <c r="BE601" i="2"/>
  <c r="BK592" i="2"/>
  <c r="BK591" i="2"/>
  <c r="J591" i="2" s="1"/>
  <c r="J115" i="2" s="1"/>
  <c r="BE147" i="3"/>
  <c r="BE201" i="3"/>
  <c r="BE216" i="3"/>
  <c r="BE220" i="3"/>
  <c r="BE222" i="3"/>
  <c r="BE230" i="3"/>
  <c r="BE239" i="3"/>
  <c r="J89" i="4"/>
  <c r="BE134" i="4"/>
  <c r="BE136" i="4"/>
  <c r="BE140" i="4"/>
  <c r="BE146" i="4"/>
  <c r="BE151" i="4"/>
  <c r="BE153" i="4"/>
  <c r="BE159" i="4"/>
  <c r="BE163" i="4"/>
  <c r="BE165" i="4"/>
  <c r="BE169" i="4"/>
  <c r="BE171" i="4"/>
  <c r="BE194" i="4"/>
  <c r="BE203" i="4"/>
  <c r="BE205" i="4"/>
  <c r="BE211" i="4"/>
  <c r="BE215" i="4"/>
  <c r="BE218" i="4"/>
  <c r="BE234" i="4"/>
  <c r="BE174" i="5"/>
  <c r="BE188" i="5"/>
  <c r="BE197" i="5"/>
  <c r="BE204" i="5"/>
  <c r="BE207" i="5"/>
  <c r="BE216" i="5"/>
  <c r="BE235" i="5"/>
  <c r="BE241" i="5"/>
  <c r="BE247" i="5"/>
  <c r="BE250" i="5"/>
  <c r="BK170" i="5"/>
  <c r="J170" i="5"/>
  <c r="J100" i="5" s="1"/>
  <c r="BK182" i="5"/>
  <c r="J182" i="5" s="1"/>
  <c r="J102" i="5" s="1"/>
  <c r="BK203" i="5"/>
  <c r="J203" i="5"/>
  <c r="J107" i="5" s="1"/>
  <c r="BK206" i="5"/>
  <c r="J206" i="5" s="1"/>
  <c r="J108" i="5" s="1"/>
  <c r="BK209" i="5"/>
  <c r="J209" i="5"/>
  <c r="J109" i="5" s="1"/>
  <c r="BK212" i="5"/>
  <c r="J212" i="5" s="1"/>
  <c r="J110" i="5" s="1"/>
  <c r="BK224" i="5"/>
  <c r="J224" i="5"/>
  <c r="J112" i="5" s="1"/>
  <c r="BK227" i="5"/>
  <c r="J227" i="5" s="1"/>
  <c r="J113" i="5" s="1"/>
  <c r="BK230" i="5"/>
  <c r="J230" i="5"/>
  <c r="J114" i="5" s="1"/>
  <c r="BK234" i="5"/>
  <c r="J234" i="5" s="1"/>
  <c r="J116" i="5" s="1"/>
  <c r="BK249" i="5"/>
  <c r="J249" i="5"/>
  <c r="J119" i="5" s="1"/>
  <c r="BK259" i="5"/>
  <c r="J259" i="5" s="1"/>
  <c r="J121" i="5" s="1"/>
  <c r="BK262" i="5"/>
  <c r="J262" i="5"/>
  <c r="J122" i="5" s="1"/>
  <c r="BK266" i="5"/>
  <c r="J266" i="5" s="1"/>
  <c r="J124" i="5" s="1"/>
  <c r="BK269" i="5"/>
  <c r="J269" i="5"/>
  <c r="J125" i="5" s="1"/>
  <c r="F35" i="3"/>
  <c r="BB96" i="1" s="1"/>
  <c r="F35" i="4"/>
  <c r="BB97" i="1" s="1"/>
  <c r="F35" i="5"/>
  <c r="BB98" i="1" s="1"/>
  <c r="F37" i="4"/>
  <c r="BD97" i="1" s="1"/>
  <c r="J34" i="5"/>
  <c r="AW98" i="1" s="1"/>
  <c r="F34" i="2"/>
  <c r="BA95" i="1" s="1"/>
  <c r="F36" i="4"/>
  <c r="BC97" i="1" s="1"/>
  <c r="J34" i="2"/>
  <c r="AW95" i="1" s="1"/>
  <c r="J34" i="4"/>
  <c r="AW97" i="1" s="1"/>
  <c r="F36" i="2"/>
  <c r="BC95" i="1" s="1"/>
  <c r="F36" i="3"/>
  <c r="BC96" i="1" s="1"/>
  <c r="F34" i="5"/>
  <c r="BA98" i="1" s="1"/>
  <c r="F37" i="3"/>
  <c r="BD96" i="1" s="1"/>
  <c r="F36" i="5"/>
  <c r="BC98" i="1" s="1"/>
  <c r="F34" i="3"/>
  <c r="BA96" i="1" s="1"/>
  <c r="F37" i="2"/>
  <c r="BD95" i="1" s="1"/>
  <c r="F35" i="2"/>
  <c r="BB95" i="1" s="1"/>
  <c r="F37" i="5"/>
  <c r="BD98" i="1" s="1"/>
  <c r="J34" i="3"/>
  <c r="AW96" i="1" s="1"/>
  <c r="F34" i="4"/>
  <c r="BA97" i="1" s="1"/>
  <c r="R124" i="4" l="1"/>
  <c r="T124" i="4"/>
  <c r="T195" i="5"/>
  <c r="T317" i="2"/>
  <c r="T237" i="5"/>
  <c r="T168" i="5" s="1"/>
  <c r="T147" i="5" s="1"/>
  <c r="T139" i="2"/>
  <c r="T138" i="2" s="1"/>
  <c r="P195" i="5"/>
  <c r="R237" i="5"/>
  <c r="BK317" i="2"/>
  <c r="J317" i="2" s="1"/>
  <c r="J103" i="2" s="1"/>
  <c r="P139" i="2"/>
  <c r="P125" i="3"/>
  <c r="P124" i="3" s="1"/>
  <c r="AU96" i="1" s="1"/>
  <c r="P237" i="5"/>
  <c r="P168" i="5" s="1"/>
  <c r="P147" i="5" s="1"/>
  <c r="AU98" i="1" s="1"/>
  <c r="R195" i="5"/>
  <c r="R168" i="5" s="1"/>
  <c r="R147" i="5" s="1"/>
  <c r="R139" i="2"/>
  <c r="T125" i="3"/>
  <c r="T124" i="3" s="1"/>
  <c r="P317" i="2"/>
  <c r="R317" i="2"/>
  <c r="BK139" i="2"/>
  <c r="J139" i="2" s="1"/>
  <c r="J97" i="2" s="1"/>
  <c r="J140" i="2"/>
  <c r="J98" i="2"/>
  <c r="J592" i="2"/>
  <c r="J116" i="2" s="1"/>
  <c r="BK125" i="3"/>
  <c r="J125" i="3"/>
  <c r="J97" i="3" s="1"/>
  <c r="J125" i="4"/>
  <c r="J97" i="4"/>
  <c r="J96" i="4"/>
  <c r="J318" i="2"/>
  <c r="J104" i="2" s="1"/>
  <c r="BK169" i="5"/>
  <c r="J169" i="5"/>
  <c r="J99" i="5" s="1"/>
  <c r="BK195" i="5"/>
  <c r="J195" i="5"/>
  <c r="J105" i="5"/>
  <c r="BK233" i="5"/>
  <c r="J233" i="5" s="1"/>
  <c r="J115" i="5" s="1"/>
  <c r="BK237" i="5"/>
  <c r="J237" i="5" s="1"/>
  <c r="J117" i="5" s="1"/>
  <c r="BK265" i="5"/>
  <c r="J265" i="5"/>
  <c r="J123" i="5" s="1"/>
  <c r="J33" i="2"/>
  <c r="AV95" i="1" s="1"/>
  <c r="AT95" i="1" s="1"/>
  <c r="BC94" i="1"/>
  <c r="AY94" i="1"/>
  <c r="J33" i="5"/>
  <c r="AV98" i="1" s="1"/>
  <c r="AT98" i="1" s="1"/>
  <c r="BB94" i="1"/>
  <c r="AX94" i="1" s="1"/>
  <c r="BD94" i="1"/>
  <c r="W33" i="1" s="1"/>
  <c r="J33" i="3"/>
  <c r="AV96" i="1" s="1"/>
  <c r="AT96" i="1" s="1"/>
  <c r="F33" i="3"/>
  <c r="AZ96" i="1"/>
  <c r="BA94" i="1"/>
  <c r="AW94" i="1" s="1"/>
  <c r="AK30" i="1" s="1"/>
  <c r="F33" i="2"/>
  <c r="AZ95" i="1" s="1"/>
  <c r="J33" i="4"/>
  <c r="AV97" i="1" s="1"/>
  <c r="AT97" i="1" s="1"/>
  <c r="F33" i="4"/>
  <c r="AZ97" i="1" s="1"/>
  <c r="F33" i="5"/>
  <c r="AZ98" i="1"/>
  <c r="P138" i="2" l="1"/>
  <c r="AU95" i="1"/>
  <c r="R138" i="2"/>
  <c r="BK138" i="2"/>
  <c r="J138" i="2" s="1"/>
  <c r="J30" i="2" s="1"/>
  <c r="AG95" i="1" s="1"/>
  <c r="AN95" i="1" s="1"/>
  <c r="BK124" i="3"/>
  <c r="J124" i="3"/>
  <c r="J30" i="3" s="1"/>
  <c r="AG96" i="1" s="1"/>
  <c r="AN96" i="1" s="1"/>
  <c r="J39" i="4"/>
  <c r="BK168" i="5"/>
  <c r="J168" i="5"/>
  <c r="J98" i="5"/>
  <c r="AN97" i="1"/>
  <c r="AU94" i="1"/>
  <c r="W30" i="1"/>
  <c r="W32" i="1"/>
  <c r="AZ94" i="1"/>
  <c r="W29" i="1"/>
  <c r="W31" i="1"/>
  <c r="J96" i="2" l="1"/>
  <c r="BK147" i="5"/>
  <c r="J147" i="5"/>
  <c r="J96" i="5"/>
  <c r="J96" i="3"/>
  <c r="J39" i="2"/>
  <c r="J39" i="3"/>
  <c r="AV94" i="1"/>
  <c r="AK29" i="1" s="1"/>
  <c r="AT94" i="1" l="1"/>
  <c r="J30" i="5"/>
  <c r="AG98" i="1"/>
  <c r="AN98" i="1"/>
  <c r="J39" i="5" l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<sst xmlns="http://schemas.openxmlformats.org/spreadsheetml/2006/main" count="8290" uniqueCount="1212">
  <si>
    <t>Export Komplet</t>
  </si>
  <si>
    <t/>
  </si>
  <si>
    <t>2.0</t>
  </si>
  <si>
    <t>ZAMOK</t>
  </si>
  <si>
    <t>False</t>
  </si>
  <si>
    <t>{744cb5ee-9773-4b75-a204-e4c7a36173cc}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</si>
  <si>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</si>
  <si>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</si>
  <si>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</si>
  <si>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</si>
  <si>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</si>
  <si>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</si>
  <si>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</si>
  <si>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</si>
  <si>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274-2020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</si>
  <si>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</si>
  <si>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</si>
  <si>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Nové mesto nad Metují - oprava bytu č.5 - PROJEKČNÍ ROZPOČET</t>
  </si>
  <si>
    <t>KSO:</t>
  </si>
  <si>
    <t>CC-CZ:</t>
  </si>
  <si>
    <t>Místo:</t>
  </si>
  <si>
    <t>Nové mesto nad Metují</t>
  </si>
  <si>
    <t>Datum:</t>
  </si>
  <si>
    <t>20. 1. 2021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</si>
  <si>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</si>
  <si>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</si>
  <si>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</si>
  <si>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</si>
  <si>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</si>
  <si>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</si>
  <si>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</si>
  <si>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</si>
  <si>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</si>
  <si>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</si>
  <si>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</si>
  <si>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</si>
  <si>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</si>
  <si>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</si>
  <si>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</si>
  <si>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</si>
  <si>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</si>
  <si>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</si>
  <si>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</si>
  <si>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</si>
  <si>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</si>
  <si>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</si>
  <si>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</si>
  <si>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</si>
  <si>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</si>
  <si>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</si>
  <si>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</si>
  <si>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</si>
  <si>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</si>
  <si>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</si>
  <si>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</si>
  <si>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</si>
  <si>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</si>
  <si>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</si>
  <si>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</si>
  <si>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</si>
  <si>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</si>
  <si>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</si>
  <si>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</si>
  <si>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</si>
  <si>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</si>
  <si>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</si>
  <si>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</si>
  <si>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</si>
  <si>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</si>
  <si>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</si>
  <si>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</si>
  <si>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</si>
  <si>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</si>
  <si>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</si>
  <si>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</si>
  <si>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</si>
  <si>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</si>
  <si>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</si>
  <si>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</si>
  <si>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D.1.1</t>
  </si>
  <si>
    <t>Architektonicko -...</t>
  </si>
  <si>
    <t>STA</t>
  </si>
  <si>
    <t>1</t>
  </si>
  <si>
    <t>{0e43f814-85dc-410e-b671-3645654c739c}</t>
  </si>
  <si>
    <t>2</t>
  </si>
  <si>
    <t>D.UT</t>
  </si>
  <si>
    <t>Vytápění</t>
  </si>
  <si>
    <t>{b19d44bc-a010-481e-b1a3-a34c3e3cceef}</t>
  </si>
  <si>
    <t>D.ZT</t>
  </si>
  <si>
    <t>Zdravotně - techni...</t>
  </si>
  <si>
    <t>{fd0997d4-89ff-4faa-890a-3a255ab0ffeb}</t>
  </si>
  <si>
    <t>Elektroinstalace</t>
  </si>
  <si>
    <t>Elektroinstalace - rozpočet - oprava bytu</t>
  </si>
  <si>
    <t>{8165b968-5836-4b26-a271-19b2faeb6fbc}</t>
  </si>
  <si>
    <t>KRYCÍ LIST SOUPISU PRACÍ</t>
  </si>
  <si>
    <t>Objekt:</t>
  </si>
  <si>
    <t>D.1.1 - Architektonicko -...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</si>
  <si>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</si>
  <si>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</si>
  <si>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</si>
  <si>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</si>
  <si>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</si>
  <si>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</si>
  <si>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3 - Svislé a kompletní konstrukce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</si>
  <si>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</si>
  <si>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</si>
  <si>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</si>
  <si>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</si>
  <si>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PSV</t>
  </si>
  <si>
    <t xml:space="preserve">    713 - Izolace tepelné</t>
  </si>
  <si>
    <t xml:space="preserve">    731 - Ústřední vytápění</t>
  </si>
  <si>
    <t xml:space="preserve">    762 - Konstrukce tesařské</t>
  </si>
  <si>
    <t xml:space="preserve">    763 - Montované konstrukce – dřevostavby, sádrokartony</t>
  </si>
  <si>
    <t xml:space="preserve">    766 - Konstrukce truhlářské vč. povrchové úpravy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</si>
  <si>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</si>
  <si>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</si>
  <si>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</si>
  <si>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 keramické</t>
  </si>
  <si>
    <t xml:space="preserve">    783 - Dokončovací práce - nátěry</t>
  </si>
  <si>
    <t xml:space="preserve">    784 - Dokončovací práce - malby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</si>
  <si>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</si>
  <si>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</si>
  <si>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</si>
  <si>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</si>
  <si>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</si>
  <si>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</si>
  <si>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</si>
  <si>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</si>
  <si>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</si>
  <si>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</si>
  <si>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</si>
  <si>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</si>
  <si>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</si>
  <si>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</si>
  <si>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</si>
  <si>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</si>
  <si>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</si>
  <si>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</si>
  <si>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</si>
  <si>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3</t>
  </si>
  <si>
    <t>Svislé a kompletní konstrukce</t>
  </si>
  <si>
    <t>K</t>
  </si>
  <si>
    <t>310237251</t>
  </si>
  <si>
    <t>Zazdívka otvorů ve zdivu nadzákladovém cihlami pálenými  plochy přes 0,09 m2 do 0,25 m2, ve zdi tl. přes 300 do 450 mm</t>
  </si>
  <si>
    <t>kus</t>
  </si>
  <si>
    <t>4</t>
  </si>
  <si>
    <t>PP</t>
  </si>
  <si>
    <t>VV</t>
  </si>
  <si>
    <t>"zazdívka sopouchu"</t>
  </si>
  <si>
    <t xml:space="preserve">"NÁVRH.01"  </t>
  </si>
  <si>
    <t>0,2*0,2*0,3</t>
  </si>
  <si>
    <t>Součet</t>
  </si>
  <si>
    <t>310238211</t>
  </si>
  <si>
    <t>Zazdívka otvorů ve zdivu nadzákladovém cihlami pálenými  plochy přes 0,25 m2 do 1 m2 na maltu vápenocementovou</t>
  </si>
  <si>
    <t>m3</t>
  </si>
  <si>
    <t>"světlík nad vstupními dveřmi"</t>
  </si>
  <si>
    <t>"NÁVRH.04"   1,0*0,6*0,6</t>
  </si>
  <si>
    <t>317121151</t>
  </si>
  <si>
    <t>Montáž překladů ze železobetonových prefabrikátů dodatečně  do připravených rýh, světlosti otvoru do 1050 mm</t>
  </si>
  <si>
    <t>6</t>
  </si>
  <si>
    <t>"překlad nad vstupními dveřmi"</t>
  </si>
  <si>
    <t>"NÁVRH.04"   3</t>
  </si>
  <si>
    <t>M</t>
  </si>
  <si>
    <t>59321071</t>
  </si>
  <si>
    <t>překlad železobetonový RZP 1490x140x140mm</t>
  </si>
  <si>
    <t>8</t>
  </si>
  <si>
    <t>3*1,01 "Přepočtené koeficientem množství</t>
  </si>
  <si>
    <t>5</t>
  </si>
  <si>
    <t>340239212</t>
  </si>
  <si>
    <t>Zazdívka otvorů v příčkách nebo stěnách cihlami plnými pálenými plochy přes 1 m2 do 4 m2, tloušťky přes 100 mm</t>
  </si>
  <si>
    <t>m2</t>
  </si>
  <si>
    <t>10</t>
  </si>
  <si>
    <t>"D.1.1.b-1. Půdorys - stávající stav, bourací práce"</t>
  </si>
  <si>
    <t>"NÁVRH.07"   2,0*2,0*1</t>
  </si>
  <si>
    <t>"stávající dveře"  0,7*2,0*1</t>
  </si>
  <si>
    <t>349231811</t>
  </si>
  <si>
    <t>Přizdívka z cihel ostění s ozubem  ve vybouraných otvorech, s vysekáním kapes pro zavázaní přes 80 do 150 mm</t>
  </si>
  <si>
    <t>12</t>
  </si>
  <si>
    <t>"NÁVRH.03"   2,1*2*0,17</t>
  </si>
  <si>
    <t>"NÁVRH.09"   2,1*2*0,6</t>
  </si>
  <si>
    <t>Úpravy povrchů, podlahy a osazování výplní</t>
  </si>
  <si>
    <t>7</t>
  </si>
  <si>
    <t>612131101</t>
  </si>
  <si>
    <t>Podkladní a spojovací vrstva vnitřních omítaných ploch  cementový postřik nanášený ručně celoplošně stěn</t>
  </si>
  <si>
    <t>14</t>
  </si>
  <si>
    <t>612321141</t>
  </si>
  <si>
    <t>Omítka vápenocementová vnitřních ploch  nanášená ručně dvouvrstvá, tloušťky jádrové omítky do 10 mm a tloušťky štuku do 3 mm štuková svislých konstrukcí stěn</t>
  </si>
  <si>
    <t>16</t>
  </si>
  <si>
    <t>9</t>
  </si>
  <si>
    <t>612321191</t>
  </si>
  <si>
    <t>Omítka vápenocementová vnitřních ploch  nanášená ručně Příplatek k cenám za každých dalších i započatých 5 mm tloušťky omítky přes 10 mm stěn</t>
  </si>
  <si>
    <t>18</t>
  </si>
  <si>
    <t>612325225</t>
  </si>
  <si>
    <t>Vápenocementová omítka jednotlivých malých ploch štuková na stěnách, plochy jednotlivě přes 1,0 do 4 m2</t>
  </si>
  <si>
    <t>20</t>
  </si>
  <si>
    <t>"u vstupních dveří ze strany chodby"</t>
  </si>
  <si>
    <t>"NÁVRH.09"  1</t>
  </si>
  <si>
    <t>11</t>
  </si>
  <si>
    <t>622143003</t>
  </si>
  <si>
    <t>Montáž omítkových profilů  plastových, pozinkovaných nebo dřevěných upevněných vtlačením do podkladní vrstvy nebo přibitím rohových s tkaninou</t>
  </si>
  <si>
    <t>m</t>
  </si>
  <si>
    <t>22</t>
  </si>
  <si>
    <t>"rohové"</t>
  </si>
  <si>
    <t>"přípočet ostění"</t>
  </si>
  <si>
    <t>(0,8+2,0*2)*1</t>
  </si>
  <si>
    <t>Mezisoučet</t>
  </si>
  <si>
    <t>55343025</t>
  </si>
  <si>
    <t>profil rohový Pz+PVC pro vnější omítky tl 7mm</t>
  </si>
  <si>
    <t>24</t>
  </si>
  <si>
    <t>13</t>
  </si>
  <si>
    <t>55343022</t>
  </si>
  <si>
    <t>profil rohový Pz s úzkou kulatou hlavou pro vnitřní omítky tl 12mm</t>
  </si>
  <si>
    <t>26</t>
  </si>
  <si>
    <t>622143004</t>
  </si>
  <si>
    <t>Montáž omítkových profilů  plastových, pozinkovaných nebo dřevěných upevněných vtlačením do podkladní vrstvy nebo přibitím začišťovacích samolepících pro vytvoření dilatujícího spoje s okenním rámem</t>
  </si>
  <si>
    <t>28</t>
  </si>
  <si>
    <t>"okenní"</t>
  </si>
  <si>
    <t>(1,2+1,8*2)*3</t>
  </si>
  <si>
    <t>(0,6+1,25*2)*1</t>
  </si>
  <si>
    <t>59051476</t>
  </si>
  <si>
    <t>profil začišťovací PVC 9mm s výztužnou tkaninou pro ostění ETICS</t>
  </si>
  <si>
    <t>30</t>
  </si>
  <si>
    <t>629991011</t>
  </si>
  <si>
    <t>Zakrytí vnějších ploch před znečištěním  včetně pozdějšího odkrytí výplní otvorů a svislých ploch fólií přilepenou lepící páskou</t>
  </si>
  <si>
    <t>32</t>
  </si>
  <si>
    <t>"v době bourání a realizace nových omítek budou okna zakryty"</t>
  </si>
  <si>
    <t>1,2*1,8*3</t>
  </si>
  <si>
    <t>0,6*1,25*1</t>
  </si>
  <si>
    <t>17</t>
  </si>
  <si>
    <t>631311116</t>
  </si>
  <si>
    <t>Mazanina z betonu  prostého bez zvýšených nároků na prostředí tl. přes 50 do 80 mm tř. C 25/30</t>
  </si>
  <si>
    <t>34</t>
  </si>
  <si>
    <t>631319171</t>
  </si>
  <si>
    <t>Příplatek k cenám mazanin  za stržení povrchu spodní vrstvy mazaniny latí před vložením výztuže nebo pletiva pro tl. obou vrstev mazaniny přes 50 do 80 mm</t>
  </si>
  <si>
    <t>36</t>
  </si>
  <si>
    <t>19</t>
  </si>
  <si>
    <t>631362021</t>
  </si>
  <si>
    <t>Výztuž mazanin  ze svařovaných sítí z drátů typu KARI</t>
  </si>
  <si>
    <t>t</t>
  </si>
  <si>
    <t>38</t>
  </si>
  <si>
    <t>635211121</t>
  </si>
  <si>
    <t>Násyp lehký pod podlahy  s udusáním a urovnáním povrchu</t>
  </si>
  <si>
    <t>40</t>
  </si>
  <si>
    <t>642944121</t>
  </si>
  <si>
    <t>Osazení ocelových dveřních zárubní lisovaných nebo z úhelníků dodatečně  s vybetonováním prahu, plochy do 2,5 m2</t>
  </si>
  <si>
    <t>42</t>
  </si>
  <si>
    <t>"N.02"   1</t>
  </si>
  <si>
    <t>55331442</t>
  </si>
  <si>
    <t>zárubeň jednokřídlá ocelová pro dodatečnou montáž tl stěny 160-200mm rozměru 800/1970, 2100mm</t>
  </si>
  <si>
    <t>44</t>
  </si>
  <si>
    <t>23</t>
  </si>
  <si>
    <t>642945111</t>
  </si>
  <si>
    <t>Osazování ocelových zárubní protipožárních nebo protiplynových dveří  do vynechaného otvoru, s obetonováním, dveří jednokřídlových do 2,5 m2</t>
  </si>
  <si>
    <t>46</t>
  </si>
  <si>
    <t>"N.01"   1</t>
  </si>
  <si>
    <t>55331562</t>
  </si>
  <si>
    <t>zárubeň jednokřídlá ocelová pro zdění s protipožární úpravou tl stěny 110-150mm rozměru 800/1970, 2100mm</t>
  </si>
  <si>
    <t>48</t>
  </si>
  <si>
    <t>Ostatní konstrukce a práce-bourání</t>
  </si>
  <si>
    <t>25</t>
  </si>
  <si>
    <t>949101111</t>
  </si>
  <si>
    <t>Lešení pomocné pracovní pro objekty pozemních staveb  pro zatížení do 150 kg/m2, o výšce lešeňové podlahy do 1,9 m</t>
  </si>
  <si>
    <t>50</t>
  </si>
  <si>
    <t>952902121</t>
  </si>
  <si>
    <t>Čištění budov při provádění oprav a udržovacích prací  podlah drsných nebo chodníků zametením</t>
  </si>
  <si>
    <t>52</t>
  </si>
  <si>
    <t>27</t>
  </si>
  <si>
    <t>952901111</t>
  </si>
  <si>
    <t>Vyčištění budov nebo objektů před předáním do užívání  budov bytové nebo občanské výstavby, světlé výšky podlaží do 4 m</t>
  </si>
  <si>
    <t>54</t>
  </si>
  <si>
    <t>"D.1.1.b-2. Půdorys - návrh"</t>
  </si>
  <si>
    <t>"D.1.1.b-5. Řezy podélné - bourací práce, návrh"</t>
  </si>
  <si>
    <t>"pomocný výpočet"</t>
  </si>
  <si>
    <t>"světlá výška - obývací pokoj"</t>
  </si>
  <si>
    <t>3,20</t>
  </si>
  <si>
    <t>"světlá výška - WC + koupelna"</t>
  </si>
  <si>
    <t>2,70</t>
  </si>
  <si>
    <t>"PD.02 - keramická dlažba - koupelna + WC"</t>
  </si>
  <si>
    <t>"N-1P.17"   9,62</t>
  </si>
  <si>
    <t>"N-1P.18"   1,42</t>
  </si>
  <si>
    <t>"PD.01 - PVC - předsíň + obývací pokoj"</t>
  </si>
  <si>
    <t>"N-1P.15"   5,30</t>
  </si>
  <si>
    <t>"N-1P.16"   37,31</t>
  </si>
  <si>
    <t>962031132</t>
  </si>
  <si>
    <t>Bourání příček z cihel, tvárnic nebo příčkovek  z cihel pálených, plných nebo dutých na maltu vápennou nebo vápenocementovou, tl. do 100 mm</t>
  </si>
  <si>
    <t>56</t>
  </si>
  <si>
    <t>(0,22+3,4)*((1,45+0,1+1,42)*2+2,95+1,3)-0,6*1,97*3</t>
  </si>
  <si>
    <t>29</t>
  </si>
  <si>
    <t>965043441</t>
  </si>
  <si>
    <t>Bourání mazanin betonových s potěrem nebo teracem tl. do 150 mm, plochy přes 4 m2</t>
  </si>
  <si>
    <t>58</t>
  </si>
  <si>
    <t>965082923</t>
  </si>
  <si>
    <t>Odstranění násypu pod podlahami nebo ochranného násypu na střechách tl. do 100 mm, plochy přes 2 m2</t>
  </si>
  <si>
    <t>60</t>
  </si>
  <si>
    <t>31</t>
  </si>
  <si>
    <t>965082933</t>
  </si>
  <si>
    <t>Odstranění násypu pod podlahami nebo ochranného násypu na střechách tl. do 200 mm, plochy přes 2 m2</t>
  </si>
  <si>
    <t>62</t>
  </si>
  <si>
    <t>968062455</t>
  </si>
  <si>
    <t>Vybourání dřevěných rámů oken s křídly, dveřních zárubní, vrat, stěn, ostění nebo obkladů  dveřních zárubní, plochy do 2 m2</t>
  </si>
  <si>
    <t>64</t>
  </si>
  <si>
    <t>"B.03"</t>
  </si>
  <si>
    <t>1,0*2,0*1</t>
  </si>
  <si>
    <t>"B.02,04,05,06"</t>
  </si>
  <si>
    <t>0,7*2,0*4</t>
  </si>
  <si>
    <t>33</t>
  </si>
  <si>
    <t>968062456</t>
  </si>
  <si>
    <t>Vybourání dřevěných rámů oken s křídly, dveřních zárubní, vrat, stěn, ostění nebo obkladů  dveřních zárubní, plochy přes 2 m2</t>
  </si>
  <si>
    <t>66</t>
  </si>
  <si>
    <t>"B.01"</t>
  </si>
  <si>
    <t>1,0*2,6*1</t>
  </si>
  <si>
    <t>973031334</t>
  </si>
  <si>
    <t>Vysekání výklenků nebo kapes ve zdivu z cihel  na maltu vápennou nebo vápenocementovou kapes, plochy do 0,16 m2, hl. do 150 mm</t>
  </si>
  <si>
    <t>68</t>
  </si>
  <si>
    <t>"pro osazení překladů"</t>
  </si>
  <si>
    <t>1*2</t>
  </si>
  <si>
    <t>35</t>
  </si>
  <si>
    <t>977151118</t>
  </si>
  <si>
    <t>Jádrové vrty diamantovými korunkami do stavebních materiálů (železobetonu, betonu, cihel, obkladů, dlažeb, kamene) průměru přes 90 do 100 mm</t>
  </si>
  <si>
    <t>70</t>
  </si>
  <si>
    <t>"pro instalace"</t>
  </si>
  <si>
    <t>0,2*5</t>
  </si>
  <si>
    <t>977151123</t>
  </si>
  <si>
    <t>Jádrové vrty diamantovými korunkami do stavebních materiálů (železobetonu, betonu, cihel, obkladů, dlažeb, kamene) průměru přes 130 do 150 mm</t>
  </si>
  <si>
    <t>72</t>
  </si>
  <si>
    <t>37</t>
  </si>
  <si>
    <t>978013191</t>
  </si>
  <si>
    <t>Otlučení vápenných nebo vápenocementových omítek vnitřních ploch stěn s vyškrabáním spar, s očištěním zdiva, v rozsahu  do 30 %</t>
  </si>
  <si>
    <t>74</t>
  </si>
  <si>
    <t>978059541</t>
  </si>
  <si>
    <t>Odsekání obkladů  stěn včetně otlučení podkladní omítky až na zdivo z obkládaček vnitřních, z jakýchkoliv materiálů, plochy přes 1 m2</t>
  </si>
  <si>
    <t>76</t>
  </si>
  <si>
    <t>"není kalkulováno na bouraném zdivu"</t>
  </si>
  <si>
    <t>1,5*(2,95*2+1,3+0,86)</t>
  </si>
  <si>
    <t>997</t>
  </si>
  <si>
    <t>Přesun sutě</t>
  </si>
  <si>
    <t>39</t>
  </si>
  <si>
    <t>997013151</t>
  </si>
  <si>
    <t>Vnitrostaveništní doprava suti a vybouraných hmot  vodorovně do 50 m svisle s omezením mechanizace pro budovy a haly výšky do 6 m</t>
  </si>
  <si>
    <t>78</t>
  </si>
  <si>
    <t>997013501</t>
  </si>
  <si>
    <t>Odvoz suti a vybouraných hmot na skládku nebo meziskládku  se složením, na vzdálenost do 1 km</t>
  </si>
  <si>
    <t>80</t>
  </si>
  <si>
    <t>41</t>
  </si>
  <si>
    <t>997013509</t>
  </si>
  <si>
    <t>Odvoz suti a vybouraných hmot na skládku nebo meziskládku  se složením, na vzdálenost Příplatek k ceně za každý další i započatý 1 km přes 1 km</t>
  </si>
  <si>
    <t>82</t>
  </si>
  <si>
    <t>32,114*9 "Přepočtené koeficientem množství</t>
  </si>
  <si>
    <t>997013631</t>
  </si>
  <si>
    <t>Poplatek za uložení stavebního odpadu na skládce (skládkovné) směsného stavebního a demoličního zatříděného do Katalogu odpadů pod kódem 17 09 04</t>
  </si>
  <si>
    <t>84</t>
  </si>
  <si>
    <t>998</t>
  </si>
  <si>
    <t>Přesun hmot</t>
  </si>
  <si>
    <t>43</t>
  </si>
  <si>
    <t>998018001</t>
  </si>
  <si>
    <t>Přesun hmot pro budovy občanské výstavby, bydlení, výrobu a služby  ruční - bez užití mechanizace vodorovná dopravní vzdálenost do 100 m pro budovy s jakoukoliv nosnou konstrukcí výšky do 6 m</t>
  </si>
  <si>
    <t>86</t>
  </si>
  <si>
    <t>PSV</t>
  </si>
  <si>
    <t>713</t>
  </si>
  <si>
    <t>Izolace tepelné</t>
  </si>
  <si>
    <t>713121121</t>
  </si>
  <si>
    <t>Montáž tepelné izolace podlah rohožemi, pásy, deskami, dílci, bloky (izolační materiál ve specifikaci) kladenými volně dvouvrstvá</t>
  </si>
  <si>
    <t>88</t>
  </si>
  <si>
    <t>45</t>
  </si>
  <si>
    <t>28372306</t>
  </si>
  <si>
    <t>deska EPS 100 do plochých střech a podlah λ=0,037 tl 60mm</t>
  </si>
  <si>
    <t>90</t>
  </si>
  <si>
    <t>713191133</t>
  </si>
  <si>
    <t>Montáž tepelné izolace stavebních konstrukcí - doplňky a konstrukční součásti podlah, stropů vrchem nebo střech překrytím fólií položenou volně s přelepením spojů</t>
  </si>
  <si>
    <t>92</t>
  </si>
  <si>
    <t>47</t>
  </si>
  <si>
    <t>28329042</t>
  </si>
  <si>
    <t>fólie PE separační či ochranná tl 0,2mm</t>
  </si>
  <si>
    <t>94</t>
  </si>
  <si>
    <t>998713201</t>
  </si>
  <si>
    <t>Přesun hmot pro izolace tepelné stanovený procentní sazbou (%) z ceny vodorovná dopravní vzdálenost do 50 m v objektech výšky do 6 m</t>
  </si>
  <si>
    <t>%</t>
  </si>
  <si>
    <t>96</t>
  </si>
  <si>
    <t>731</t>
  </si>
  <si>
    <t>Ústřední vytápění</t>
  </si>
  <si>
    <t>51</t>
  </si>
  <si>
    <t>731902000R01</t>
  </si>
  <si>
    <t>Vyvložkování komína pro plynový KONDENZAČNÍ KOTEL (délka cca 8,0 m) včetně revize - koncentrický kouřovod vč. stavebních přípomocí</t>
  </si>
  <si>
    <t>soubor</t>
  </si>
  <si>
    <t>102</t>
  </si>
  <si>
    <t>762</t>
  </si>
  <si>
    <t>Konstrukce tesařské</t>
  </si>
  <si>
    <t>53</t>
  </si>
  <si>
    <t>762083111</t>
  </si>
  <si>
    <t>Práce společné pro tesařské konstrukce  impregnace řeziva máčením proti dřevokaznému hmyzu a houbám, třída ohrožení 1 a 2 (dřevo v interiéru)</t>
  </si>
  <si>
    <t>106</t>
  </si>
  <si>
    <t>762522811</t>
  </si>
  <si>
    <t>Demontáž podlah  s polštáři z prken tl. do 32 mm</t>
  </si>
  <si>
    <t>108</t>
  </si>
  <si>
    <t>55</t>
  </si>
  <si>
    <t>762810017</t>
  </si>
  <si>
    <t>Záklop stropů z dřevoštěpkových desek OSB šroubovaných na trámy na sraz, tloušťky desky 15 mm</t>
  </si>
  <si>
    <t>110</t>
  </si>
  <si>
    <t>762811210</t>
  </si>
  <si>
    <t>Záklop stropů montáž (materiál ve specifikaci) z prken hrubých vrchního na sraz, spáry zakryté lepenkovými pásy nebo lištami</t>
  </si>
  <si>
    <t>112</t>
  </si>
  <si>
    <t>57</t>
  </si>
  <si>
    <t>60511120</t>
  </si>
  <si>
    <t>řezivo stavební prkna prismovaná středová tl 18mm dl 2-5m</t>
  </si>
  <si>
    <t>114</t>
  </si>
  <si>
    <t>762895000</t>
  </si>
  <si>
    <t>Spojovací prostředky záklopu stropů, stropnic, podbíjení  hřebíky, svory</t>
  </si>
  <si>
    <t>116</t>
  </si>
  <si>
    <t>59</t>
  </si>
  <si>
    <t>998762201</t>
  </si>
  <si>
    <t>Přesun hmot pro konstrukce tesařské  stanovený procentní sazbou (%) z ceny vodorovná dopravní vzdálenost do 50 m v objektech výšky do 6 m</t>
  </si>
  <si>
    <t>118</t>
  </si>
  <si>
    <t>763</t>
  </si>
  <si>
    <t>Montované konstrukce – dřevostavby, sádrokartony</t>
  </si>
  <si>
    <t>763111433</t>
  </si>
  <si>
    <t>Příčka ze sádrokartonových desek  s nosnou konstrukcí z jednoduchých ocelových profilů UW, CW dvojitě opláštěná deskami impregnovanými H2 tl. 2 x 12,5 mm EI 60, příčka tl. 125 mm, profil 75, bez izolace</t>
  </si>
  <si>
    <t>120</t>
  </si>
  <si>
    <t>"PŘ.01"   6,34</t>
  </si>
  <si>
    <t>"PŘ.02"   12,83</t>
  </si>
  <si>
    <t>61</t>
  </si>
  <si>
    <t>763111722</t>
  </si>
  <si>
    <t>Příčka ze sádrokartonových desek  ostatní konstrukce a práce na příčkách ze sádrokartonových desek ochrana rohů úhelníky pozinkované</t>
  </si>
  <si>
    <t>122</t>
  </si>
  <si>
    <t>763111741</t>
  </si>
  <si>
    <t>Příčka ze sádrokartonových desek  ostatní konstrukce a práce na příčkách ze sádrokartonových desek montáž parotěsné zábrany</t>
  </si>
  <si>
    <t>124</t>
  </si>
  <si>
    <t>63</t>
  </si>
  <si>
    <t>28329276</t>
  </si>
  <si>
    <t>fólie PE vyztužená pro parotěsnou vrstvu (reakce na oheň - třída E) 140g/m2</t>
  </si>
  <si>
    <t>126</t>
  </si>
  <si>
    <t>763111742</t>
  </si>
  <si>
    <t>Příčka ze sádrokartonových desek  ostatní konstrukce a práce na příčkách ze sádrokartonových desek montáž jedné vrstvy tepelné izolace</t>
  </si>
  <si>
    <t>128</t>
  </si>
  <si>
    <t>65</t>
  </si>
  <si>
    <t>63150964</t>
  </si>
  <si>
    <t>pás tepelně izolační příčkový akustický λ=0,036-0,037 tl 80mm</t>
  </si>
  <si>
    <t>130</t>
  </si>
  <si>
    <t>763121590</t>
  </si>
  <si>
    <t>Stěna předsazená ze sádrokartonových desek pro osazení závěsného WC s nosnou konstrukcí z ocelových profilů CW, UW dvojitě opláštěná deskami impregnovanými H2 tl. 2x12,5 mm bez izolace, stěna tl. 150 - 250 mm, profil 50</t>
  </si>
  <si>
    <t>132</t>
  </si>
  <si>
    <t>"PŘ.03"   3,02</t>
  </si>
  <si>
    <t>67</t>
  </si>
  <si>
    <t>763121714</t>
  </si>
  <si>
    <t>Stěna předsazená ze sádrokartonových desek ostatní konstrukce a práce na předsazených stěnách ze sádrokartonových desek základní penetrační nátěr</t>
  </si>
  <si>
    <t>134</t>
  </si>
  <si>
    <t>763131511</t>
  </si>
  <si>
    <t>Podhled ze sádrokartonových desek  jednovrstvá zavěšená spodní konstrukce z ocelových profilů CD, UD jednoduše opláštěná deskou standardní A, tl. 12,5 mm, bez izolace</t>
  </si>
  <si>
    <t>136</t>
  </si>
  <si>
    <t>"D.1.1.b-4. Půdorys podhledu - návrh"</t>
  </si>
  <si>
    <t>"SDK. A .01"   37,31</t>
  </si>
  <si>
    <t>"SDK. A .012"   5,30</t>
  </si>
  <si>
    <t>69</t>
  </si>
  <si>
    <t>763131551</t>
  </si>
  <si>
    <t>Podhled ze sádrokartonových desek  jednovrstvá zavěšená spodní konstrukce z ocelových profilů CD, UD jednoduše opláštěná deskou impregnovanou H2, tl. 12,5 mm, bez izolace</t>
  </si>
  <si>
    <t>138</t>
  </si>
  <si>
    <t>"vlhké provozy"</t>
  </si>
  <si>
    <t>"SDK. A .03"   9,62</t>
  </si>
  <si>
    <t>"SDK. A .04"   1,42</t>
  </si>
  <si>
    <t>763131714</t>
  </si>
  <si>
    <t>Podhled ze sádrokartonových desek  ostatní práce a konstrukce na podhledech ze sádrokartonových desek základní penetrační nátěr</t>
  </si>
  <si>
    <t>140</t>
  </si>
  <si>
    <t>71</t>
  </si>
  <si>
    <t>763181311</t>
  </si>
  <si>
    <t>Výplně otvorů konstrukcí ze sádrokartonových desek  montáž zárubně kovové s konstrukcí jednokřídlové</t>
  </si>
  <si>
    <t>142</t>
  </si>
  <si>
    <t>"N.03"   1</t>
  </si>
  <si>
    <t>"N.04"   1</t>
  </si>
  <si>
    <t>55331594</t>
  </si>
  <si>
    <t>zárubeň jednokřídlá ocelová pro sádrokartonové příčky tl stěny 110-150mm rozměru 700/1970, 2100mm</t>
  </si>
  <si>
    <t>144</t>
  </si>
  <si>
    <t>73</t>
  </si>
  <si>
    <t>55331595</t>
  </si>
  <si>
    <t>zárubeň jednokřídlá ocelová pro sádrokartonové příčky tl stěny 110-150mm rozměru 800/1970, 2100mm</t>
  </si>
  <si>
    <t>146</t>
  </si>
  <si>
    <t>998763401</t>
  </si>
  <si>
    <t>Přesun hmot pro konstrukce montované z desek  stanovený procentní sazbou (%) z ceny vodorovná dopravní vzdálenost do 50 m v objektech výšky do 6 m</t>
  </si>
  <si>
    <t>148</t>
  </si>
  <si>
    <t>766</t>
  </si>
  <si>
    <t>Konstrukce truhlářské vč. povrchové úpravy</t>
  </si>
  <si>
    <t>75</t>
  </si>
  <si>
    <t>766441822</t>
  </si>
  <si>
    <t>Demontáž parapetních desek dřevěných nebo plastových šířky přes 300 mm délky přes 1 m</t>
  </si>
  <si>
    <t>150</t>
  </si>
  <si>
    <t>"BOUR.06"   2</t>
  </si>
  <si>
    <t>766660001</t>
  </si>
  <si>
    <t>Montáž dveřních křídel dřevěných nebo plastových otevíravých do ocelové zárubně povrchově upravených jednokřídlových, šířky do 800 mm</t>
  </si>
  <si>
    <t>152</t>
  </si>
  <si>
    <t>77</t>
  </si>
  <si>
    <t>61162092R01</t>
  </si>
  <si>
    <t>dveře jednokřídlé otočné dřevotřískové povrch laminátový celoprosklené 800x1970/2100mm,vč.kování,zámku,kliky - dle výběru investora</t>
  </si>
  <si>
    <t>154</t>
  </si>
  <si>
    <t>61162085R01</t>
  </si>
  <si>
    <t>dveře jednokřídlé otočné dřevotřískové povrch laminátový plné 700x1970/2100mm,vč.kování,zámku,kliky,větrací mřížky - dle výběru investora</t>
  </si>
  <si>
    <t>156</t>
  </si>
  <si>
    <t>79</t>
  </si>
  <si>
    <t>766660021</t>
  </si>
  <si>
    <t>Montáž dveřních křídel dřevěných nebo plastových otevíravých do ocelové zárubně protipožárních jednokřídlových, šířky do 800 mm</t>
  </si>
  <si>
    <t>158</t>
  </si>
  <si>
    <t>6116208R01</t>
  </si>
  <si>
    <t>dveře jednokřídlé otočné dřevotřískové protipožární EI (EW) 30 D3 povrch laminátový plné 800x1970/2100mm,vč.kování,zámku,kliky - dle výběru investora</t>
  </si>
  <si>
    <t>160</t>
  </si>
  <si>
    <t>81</t>
  </si>
  <si>
    <t>766694122</t>
  </si>
  <si>
    <t>Montáž ostatních truhlářských konstrukcí parapetních desek dřevěných nebo plastových šířky přes 300 mm, délky přes 1000 do 1600 mm</t>
  </si>
  <si>
    <t>162</t>
  </si>
  <si>
    <t>61144404</t>
  </si>
  <si>
    <t>parapet plastový vnitřní komůrkový 400x20x1000mm</t>
  </si>
  <si>
    <t>164</t>
  </si>
  <si>
    <t>"ke stávajícím oknům"</t>
  </si>
  <si>
    <t>1,2*2</t>
  </si>
  <si>
    <t>83</t>
  </si>
  <si>
    <t>61144019</t>
  </si>
  <si>
    <t>koncovka k parapetu plastovému vnitřnímu 1 pár</t>
  </si>
  <si>
    <t>sada</t>
  </si>
  <si>
    <t>166</t>
  </si>
  <si>
    <t>766695213</t>
  </si>
  <si>
    <t>Montáž ostatních truhlářských konstrukcí prahů dveří jednokřídlových, šířky přes 100 mm</t>
  </si>
  <si>
    <t>168</t>
  </si>
  <si>
    <t>"vstupní dveře"   1</t>
  </si>
  <si>
    <t>85</t>
  </si>
  <si>
    <t>61187161</t>
  </si>
  <si>
    <t>práh dveřní dřevěný dubový tl 20mm dl 820mm š 150mm</t>
  </si>
  <si>
    <t>170</t>
  </si>
  <si>
    <t>766821090R01</t>
  </si>
  <si>
    <t>Vestavěná atypická skříň 1,75 x 0,65 x 2,7 m - kompletmí dodávka a montáž</t>
  </si>
  <si>
    <t>172</t>
  </si>
  <si>
    <t>87</t>
  </si>
  <si>
    <t>766821091R01</t>
  </si>
  <si>
    <t>Příprava na osazení kuchyňské linka,horní a dolní skříňky,dl. cca 3,0 m,příprava pro zabudované spotřebiče - kompletmí dodávka a montáž</t>
  </si>
  <si>
    <t>174</t>
  </si>
  <si>
    <t>998766201</t>
  </si>
  <si>
    <t>Přesun hmot pro konstrukce truhlářské stanovený procentní sazbou (%) z ceny vodorovná dopravní vzdálenost do 50 m v objektech výšky do 6 m</t>
  </si>
  <si>
    <t>176</t>
  </si>
  <si>
    <t>771</t>
  </si>
  <si>
    <t>Podlahy z dlaždic</t>
  </si>
  <si>
    <t>89</t>
  </si>
  <si>
    <t>771111011</t>
  </si>
  <si>
    <t>Příprava podkladu před provedením dlažby vysátí podlah</t>
  </si>
  <si>
    <t>178</t>
  </si>
  <si>
    <t>771121011</t>
  </si>
  <si>
    <t>Příprava podkladu před provedením dlažby nátěr penetrační na podlahu</t>
  </si>
  <si>
    <t>180</t>
  </si>
  <si>
    <t>91</t>
  </si>
  <si>
    <t>771574111</t>
  </si>
  <si>
    <t>Montáž podlah z dlaždic keramických lepených flexibilním lepidlem maloformátových hladkých přes 6 do 9 ks/m2</t>
  </si>
  <si>
    <t>182</t>
  </si>
  <si>
    <t>59761011</t>
  </si>
  <si>
    <t>dlažba keramická slinutá hladká do interiéru i exteriéru do 9ks/m2</t>
  </si>
  <si>
    <t>184</t>
  </si>
  <si>
    <t>93</t>
  </si>
  <si>
    <t>771577111</t>
  </si>
  <si>
    <t>Montáž podlah z dlaždic keramických lepených flexibilním lepidlem Příplatek k cenám za plochu do 5 m2 jednotlivě</t>
  </si>
  <si>
    <t>186</t>
  </si>
  <si>
    <t>771591112</t>
  </si>
  <si>
    <t>Izolace podlahy pod dlažbu nátěrem nebo stěrkou ve dvou vrstvách</t>
  </si>
  <si>
    <t>188</t>
  </si>
  <si>
    <t>95</t>
  </si>
  <si>
    <t>998771201</t>
  </si>
  <si>
    <t>Přesun hmot pro podlahy z dlaždic stanovený procentní sazbou (%) z ceny vodorovná dopravní vzdálenost do 50 m v objektech výšky do 6 m</t>
  </si>
  <si>
    <t>190</t>
  </si>
  <si>
    <t>775</t>
  </si>
  <si>
    <t>Podlahy skládané</t>
  </si>
  <si>
    <t>775411820</t>
  </si>
  <si>
    <t>Demontáž soklíků nebo lišt dřevěných  do suti připevněných vruty</t>
  </si>
  <si>
    <t>192</t>
  </si>
  <si>
    <t>"BOUR.05"</t>
  </si>
  <si>
    <t>"1P.15"   8,7</t>
  </si>
  <si>
    <t>"1P.16"   24,46</t>
  </si>
  <si>
    <t>"1P.20"   4,32</t>
  </si>
  <si>
    <t>776</t>
  </si>
  <si>
    <t>Podlahy povlakové</t>
  </si>
  <si>
    <t>97</t>
  </si>
  <si>
    <t>776111311</t>
  </si>
  <si>
    <t>Příprava podkladu vysátí podlah</t>
  </si>
  <si>
    <t>194</t>
  </si>
  <si>
    <t>98</t>
  </si>
  <si>
    <t>776121111</t>
  </si>
  <si>
    <t>Příprava podkladu penetrace vodou ředitelná na savý podklad (válečkováním) ředěná v poměru 1:3 podlah</t>
  </si>
  <si>
    <t>196</t>
  </si>
  <si>
    <t>99</t>
  </si>
  <si>
    <t>776221111</t>
  </si>
  <si>
    <t>Montáž podlahovin z PVC lepením standardním lepidlem z pásů standardních</t>
  </si>
  <si>
    <t>198</t>
  </si>
  <si>
    <t>100</t>
  </si>
  <si>
    <t>28412285</t>
  </si>
  <si>
    <t>krytina podlahová heterogenní tl 2mm</t>
  </si>
  <si>
    <t>200</t>
  </si>
  <si>
    <t>101</t>
  </si>
  <si>
    <t>776223112</t>
  </si>
  <si>
    <t>Montáž podlahovin z PVC spoj podlah svařováním za studena</t>
  </si>
  <si>
    <t>202</t>
  </si>
  <si>
    <t>776421111</t>
  </si>
  <si>
    <t>Montáž lišt obvodových lepených</t>
  </si>
  <si>
    <t>204</t>
  </si>
  <si>
    <t>"N-1P.15"   10,04</t>
  </si>
  <si>
    <t>"N-1P.16"   24,46</t>
  </si>
  <si>
    <t>103</t>
  </si>
  <si>
    <t>69751204</t>
  </si>
  <si>
    <t>lišta kobercová 55x9mm</t>
  </si>
  <si>
    <t>206</t>
  </si>
  <si>
    <t>104</t>
  </si>
  <si>
    <t>776421711</t>
  </si>
  <si>
    <t>Montáž lišt vložení pásků z podlahoviny do lišt včetně nařezání</t>
  </si>
  <si>
    <t>208</t>
  </si>
  <si>
    <t>105</t>
  </si>
  <si>
    <t>998776201</t>
  </si>
  <si>
    <t>Přesun hmot pro podlahy povlakové  stanovený procentní sazbou (%) z ceny vodorovná dopravní vzdálenost do 50 m v objektech výšky do 6 m</t>
  </si>
  <si>
    <t>210</t>
  </si>
  <si>
    <t>781</t>
  </si>
  <si>
    <t>Dokončovací práce - obklady keramické</t>
  </si>
  <si>
    <t>781131112</t>
  </si>
  <si>
    <t>Izolace stěny pod obklad izolace nátěrem nebo stěrkou ve dvou vrstvách</t>
  </si>
  <si>
    <t>212</t>
  </si>
  <si>
    <t>"vytažení na stěny do v.200 mm""</t>
  </si>
  <si>
    <t>"N-1P.17"   0,2*(14,55-0,8*1-0,7*1)</t>
  </si>
  <si>
    <t>"N-1P.18"   0,2*(5,07-0,7*1)</t>
  </si>
  <si>
    <t>"sprcha"</t>
  </si>
  <si>
    <t>"N-1P.17"   2,0*(0,85*2)</t>
  </si>
  <si>
    <t>107</t>
  </si>
  <si>
    <t>781474111</t>
  </si>
  <si>
    <t>Montáž obkladů vnitřních stěn z dlaždic keramických lepených flexibilním lepidlem maloformátových hladkých přes 6 do 9 ks/m2</t>
  </si>
  <si>
    <t>214</t>
  </si>
  <si>
    <t>"není odpočet vnějších otvorů,nahrazuje obklad ostění"</t>
  </si>
  <si>
    <t>"N-1P.17"   2,2*14,55-0,8*1,97*1-0,7*1,97*1</t>
  </si>
  <si>
    <t>"N-1P.18"   2,2*5,07-0,7*1,97*1</t>
  </si>
  <si>
    <t>59761026</t>
  </si>
  <si>
    <t>obklad keramický hladký do 12ks/m2</t>
  </si>
  <si>
    <t>216</t>
  </si>
  <si>
    <t>109</t>
  </si>
  <si>
    <t>781494111</t>
  </si>
  <si>
    <t>Obklad - dokončující práce profily ukončovací lepené flexibilním lepidlem rohové</t>
  </si>
  <si>
    <t>218</t>
  </si>
  <si>
    <t>"N-1P.17"   2,2*2</t>
  </si>
  <si>
    <t>"parapet"   1,2+0,6</t>
  </si>
  <si>
    <t>781494511</t>
  </si>
  <si>
    <t>Obklad - dokončující práce profily ukončovací lepené flexibilním lepidlem ukončovací</t>
  </si>
  <si>
    <t>220</t>
  </si>
  <si>
    <t>"N-1P.17"   14,55</t>
  </si>
  <si>
    <t>"N-1P.18"   5,07</t>
  </si>
  <si>
    <t>111</t>
  </si>
  <si>
    <t>781495111</t>
  </si>
  <si>
    <t>Příprava podkladu před provedením obkladu nátěr penetrační na stěnu</t>
  </si>
  <si>
    <t>222</t>
  </si>
  <si>
    <t>781495115</t>
  </si>
  <si>
    <t>Obklad - dokončující práce ostatní práce spárování silikonem</t>
  </si>
  <si>
    <t>224</t>
  </si>
  <si>
    <t>"podlaha - obklad"</t>
  </si>
  <si>
    <t>"kouty - svisle"</t>
  </si>
  <si>
    <t>"N-1P.17"   2,2*5</t>
  </si>
  <si>
    <t>"N-1P.18"   2,2*4</t>
  </si>
  <si>
    <t>113</t>
  </si>
  <si>
    <t>998781201</t>
  </si>
  <si>
    <t>Přesun hmot pro obklady keramické  stanovený procentní sazbou (%) z ceny vodorovná dopravní vzdálenost do 50 m v objektech výšky do 6 m</t>
  </si>
  <si>
    <t>226</t>
  </si>
  <si>
    <t>783</t>
  </si>
  <si>
    <t>Dokončovací práce - nátěry</t>
  </si>
  <si>
    <t>783101201</t>
  </si>
  <si>
    <t>Příprava podkladu truhlářských konstrukcí před provedením nátěru broušení smirkovým papírem nebo plátnem hrubé</t>
  </si>
  <si>
    <t>228</t>
  </si>
  <si>
    <t>115</t>
  </si>
  <si>
    <t>783101203</t>
  </si>
  <si>
    <t>Příprava podkladu truhlářských konstrukcí před provedením nátěru broušení smirkovým papírem nebo plátnem jemné</t>
  </si>
  <si>
    <t>230</t>
  </si>
  <si>
    <t>783113101</t>
  </si>
  <si>
    <t>Napouštěcí nátěr truhlářských konstrukcí jednonásobný syntetický</t>
  </si>
  <si>
    <t>232</t>
  </si>
  <si>
    <t>117</t>
  </si>
  <si>
    <t>783114101</t>
  </si>
  <si>
    <t>Základní nátěr truhlářských konstrukcí jednonásobný syntetický</t>
  </si>
  <si>
    <t>234</t>
  </si>
  <si>
    <t>783117101</t>
  </si>
  <si>
    <t>Krycí nátěr truhlářských konstrukcí jednonásobný syntetický</t>
  </si>
  <si>
    <t>236</t>
  </si>
  <si>
    <t>119</t>
  </si>
  <si>
    <t>783118201</t>
  </si>
  <si>
    <t>Lakovací nátěr truhlářských konstrukcí jednonásobný syntetický</t>
  </si>
  <si>
    <t>238</t>
  </si>
  <si>
    <t xml:space="preserve">"NÁVRH.10"  </t>
  </si>
  <si>
    <t>1,2*1,8*3*4</t>
  </si>
  <si>
    <t>0,6*1,25*1*4</t>
  </si>
  <si>
    <t>783118211</t>
  </si>
  <si>
    <t>Lakovací nátěr truhlářských konstrukcí dvojnásobný s mezibroušením syntetický</t>
  </si>
  <si>
    <t>240</t>
  </si>
  <si>
    <t>"prahy vstupních dveří"</t>
  </si>
  <si>
    <t>0,8*(0,15+0,05*2)*1</t>
  </si>
  <si>
    <t>121</t>
  </si>
  <si>
    <t>783213121</t>
  </si>
  <si>
    <t>Napouštěcí nátěr tesařských konstrukcí zabudovaných do konstrukce proti dřevokazným houbám, hmyzu a plísním dvojnásobný syntetický</t>
  </si>
  <si>
    <t>242</t>
  </si>
  <si>
    <t xml:space="preserve">"stávající prvky krovu" </t>
  </si>
  <si>
    <t>4*53+(0,16+0,2)*10</t>
  </si>
  <si>
    <t>783301313</t>
  </si>
  <si>
    <t>Příprava podkladu zámečnických konstrukcí před provedením nátěru odmaštění odmašťovačem ředidlovým</t>
  </si>
  <si>
    <t>244</t>
  </si>
  <si>
    <t>123</t>
  </si>
  <si>
    <t>783314201</t>
  </si>
  <si>
    <t>Základní antikorozní nátěr zámečnických konstrukcí jednonásobný syntetický standardní</t>
  </si>
  <si>
    <t>246</t>
  </si>
  <si>
    <t>783315101</t>
  </si>
  <si>
    <t>Mezinátěr zámečnických konstrukcí jednonásobný syntetický standardní</t>
  </si>
  <si>
    <t>248</t>
  </si>
  <si>
    <t>125</t>
  </si>
  <si>
    <t>783317101</t>
  </si>
  <si>
    <t>Krycí nátěr (email) zámečnických konstrukcí jednonásobný syntetický standardní</t>
  </si>
  <si>
    <t>250</t>
  </si>
  <si>
    <t>"zárubně dveří"</t>
  </si>
  <si>
    <t>(0,8+0,05*2+(2,1+0,05)*2)*(0,15+0,05*2)*1</t>
  </si>
  <si>
    <t>(0,8+0,05*2+(1,97+0,05)*2)*(0,15+0,05*2)*1</t>
  </si>
  <si>
    <t>(0,7+0,05*2+(1,97+0,05)*2)*(0,15+0,05*2)*1</t>
  </si>
  <si>
    <t>784</t>
  </si>
  <si>
    <t>Dokončovací práce - malby</t>
  </si>
  <si>
    <t>784171121</t>
  </si>
  <si>
    <t>Zakrytí nemalovaných ploch (materiál ve specifikaci) včetně pozdějšího odkrytí konstrukcí nebo samostatných prvků např. schodišť, nábytku, radiátorů, zábradlí v místnostech výšky do 3,80</t>
  </si>
  <si>
    <t>252</t>
  </si>
  <si>
    <t>127</t>
  </si>
  <si>
    <t>58124844</t>
  </si>
  <si>
    <t>fólie pro malířské potřeby zakrývací tl 25µ 4x5m</t>
  </si>
  <si>
    <t>254</t>
  </si>
  <si>
    <t>58124840</t>
  </si>
  <si>
    <t>páska malířská z PVC a UV odolná (7 dnů) do š 50mm</t>
  </si>
  <si>
    <t>256</t>
  </si>
  <si>
    <t>129</t>
  </si>
  <si>
    <t>784221101</t>
  </si>
  <si>
    <t>Malby z malířských směsí otěruvzdorných za sucha dvojnásobné, bílé za sucha otěruvzdorné dobře v místnostech výšky do 3,80 m</t>
  </si>
  <si>
    <t>258</t>
  </si>
  <si>
    <t>784221151</t>
  </si>
  <si>
    <t>Malby z malířských směsí otěruvzdorných za sucha Příplatek k cenám dvojnásobných maleb na tónovacích automatech, v odstínu světlém</t>
  </si>
  <si>
    <t>260</t>
  </si>
  <si>
    <t>VRN</t>
  </si>
  <si>
    <t>Vedlejší rozpočtové náklady</t>
  </si>
  <si>
    <t>VRN1</t>
  </si>
  <si>
    <t>Průzkumné, geodetické a projektové práce</t>
  </si>
  <si>
    <t>131</t>
  </si>
  <si>
    <t>013254000</t>
  </si>
  <si>
    <t>Dokumentace skutečného provedení stavby</t>
  </si>
  <si>
    <t>262</t>
  </si>
  <si>
    <t>VRN3</t>
  </si>
  <si>
    <t>Zařízení staveniště</t>
  </si>
  <si>
    <t>030001000</t>
  </si>
  <si>
    <t>264</t>
  </si>
  <si>
    <t>VRN4</t>
  </si>
  <si>
    <t>Inženýrská činnost</t>
  </si>
  <si>
    <t>133</t>
  </si>
  <si>
    <t>042903000</t>
  </si>
  <si>
    <t>Fotodokumentace prováděného díla</t>
  </si>
  <si>
    <t>266</t>
  </si>
  <si>
    <t>043103000</t>
  </si>
  <si>
    <t>Zkoušky, atesty a revize</t>
  </si>
  <si>
    <t>268</t>
  </si>
  <si>
    <t>D.UT - Vytápění</t>
  </si>
  <si>
    <t>PSV - Práce a dodávky PSV</t>
  </si>
  <si>
    <t xml:space="preserve">    731 - Ústřední vytápění - kotelny</t>
  </si>
  <si>
    <t xml:space="preserve">    733 - Ústřední vytápění - rozvodné potrubí</t>
  </si>
  <si>
    <t xml:space="preserve">    734 - Ústřední topení, armatury</t>
  </si>
  <si>
    <t xml:space="preserve">    735 - Ústřední vytápění - otopná tělesa</t>
  </si>
  <si>
    <t>HZS - Hodinové zúčtovací sazby</t>
  </si>
  <si>
    <t>Ostatní - Ostatní náklady</t>
  </si>
  <si>
    <t>Práce a dodávky PSV</t>
  </si>
  <si>
    <t>713463131</t>
  </si>
  <si>
    <t>Montáž izolace tepelné potrubí potrubními pouzdry bez úpravy slepenými 1x tl izolace do 25 mm</t>
  </si>
  <si>
    <t>39+7,8+31,2+7,8</t>
  </si>
  <si>
    <t>283770960</t>
  </si>
  <si>
    <t>izolace potrubí návleková z pěněného polyethylenu 15 x 20 mm pro topné systémy</t>
  </si>
  <si>
    <t>30*1,3 "Přepočtené koeficientem množství</t>
  </si>
  <si>
    <t>283771060</t>
  </si>
  <si>
    <t>izolace potrubí návleková z pěněného polyethylenu 18 x 20 mm pro topné systémy</t>
  </si>
  <si>
    <t>6*1,3 "Přepočtené koeficientem množství</t>
  </si>
  <si>
    <t>283770450</t>
  </si>
  <si>
    <t>izolace potrubí návleková z pěněného polyethylenu 22 x 20 mm pro topné systémy</t>
  </si>
  <si>
    <t>24*1,3 "Přepočtené koeficientem množství</t>
  </si>
  <si>
    <t>283770490</t>
  </si>
  <si>
    <t>izolace potrubí návleková z pěněného polyethylenu 28 x 25 mm pro topné systémy</t>
  </si>
  <si>
    <t>283771300</t>
  </si>
  <si>
    <t>spona na návlekovou izolaci</t>
  </si>
  <si>
    <t>283771350</t>
  </si>
  <si>
    <t>páska samolepící na návlekovou izolaci po 20 m</t>
  </si>
  <si>
    <t>Ústřední vytápění - kotelny</t>
  </si>
  <si>
    <t>731242142</t>
  </si>
  <si>
    <t>Montáž kotle ocelového nástěnného na plyn kondenzačního provedení turbo do 28 kW s ohřevem TeV</t>
  </si>
  <si>
    <t>731341130</t>
  </si>
  <si>
    <t>Hadice napouštěcí pryžové D 16/23</t>
  </si>
  <si>
    <t>731KOTX01</t>
  </si>
  <si>
    <t>Nástěnný plynový kondenzační kotel o výkonu 16,9kW s integrovaným nerezovým zásobníkem TV 75l, integrovanou expanzní nádobou 8l a integrovaným pojistným ventilem 3,0bar, Q=2,3kW - 16,9kW</t>
  </si>
  <si>
    <t>731KOTX02</t>
  </si>
  <si>
    <t>Multifunkční prostorový regulátor programovatelný s čidlem teploty prostoru - čidlo venkovní teploty součástí kotle</t>
  </si>
  <si>
    <t>731KOX01</t>
  </si>
  <si>
    <t>Základní sada kouřovodu, koncentrické provedení odvodu spalin a přívodu spalovacího vzduchu přes střechu plast PP DN80 / 125 - obsahuje : trubka bez objímky - 1m, upevňovací držák, střešní průchodka, výdechová hlavice.</t>
  </si>
  <si>
    <t>731KOX02</t>
  </si>
  <si>
    <t>Stavební sada koncentrického odtahu spalin revizní trubka DN80/125</t>
  </si>
  <si>
    <t>731KOX03</t>
  </si>
  <si>
    <t>Stavební sada koncentrického odtahu spalin - koleno DN80/125 87°</t>
  </si>
  <si>
    <t>731KOX05</t>
  </si>
  <si>
    <t>Stavební sada koncentrického odtahu spalin - trubka 0,5m dlouhá DN80/125</t>
  </si>
  <si>
    <t>731KOX06</t>
  </si>
  <si>
    <t>Stavební sada koncentrického odtahu spalin - trubka 1,0m dlouhá DN80/125</t>
  </si>
  <si>
    <t>731KOX07</t>
  </si>
  <si>
    <t>Stavební sada koncentrického odtahu spalin - trubka 2.0m dlouhá DN80/125</t>
  </si>
  <si>
    <t>731KOX08</t>
  </si>
  <si>
    <t>Stavební sada koncentrického odtahu spalin upevňovací třmen</t>
  </si>
  <si>
    <t>731KOX0101</t>
  </si>
  <si>
    <t>Montáž odkouření nástěnného kotle</t>
  </si>
  <si>
    <t>731KOX0102</t>
  </si>
  <si>
    <t>Tlaková a provozní zkouška odkouření</t>
  </si>
  <si>
    <t>731KOX0103</t>
  </si>
  <si>
    <t>Montáž regulace plynového kotle vč. seřízení a použitého materiálu</t>
  </si>
  <si>
    <t>731KOX0104</t>
  </si>
  <si>
    <t>Uvedení do provozu plynového kotle a vstupní revize</t>
  </si>
  <si>
    <t>733</t>
  </si>
  <si>
    <t>Ústřední vytápění - rozvodné potrubí</t>
  </si>
  <si>
    <t>733222102</t>
  </si>
  <si>
    <t>Potrubí měděné polotvrdé spojované měkkým pájením D 15x1</t>
  </si>
  <si>
    <t>30*1,2 "Přepočtené koeficientem množství</t>
  </si>
  <si>
    <t>733222103</t>
  </si>
  <si>
    <t>Potrubí měděné polotvrdé spojované měkkým pájením D 18x1</t>
  </si>
  <si>
    <t>6*1,2 "Přepočtené koeficientem množství</t>
  </si>
  <si>
    <t>733222104</t>
  </si>
  <si>
    <t>Potrubí měděné polotvrdé spojované měkkým pájením D 22x1</t>
  </si>
  <si>
    <t>24*1,2 "Přepočtené koeficientem množství</t>
  </si>
  <si>
    <t>733222105</t>
  </si>
  <si>
    <t>Potrubí měděné polotvrdé spojované měkkým pájením D 28x1,5</t>
  </si>
  <si>
    <t>733224222</t>
  </si>
  <si>
    <t>Příplatek k potrubí měděnému za zhotovení přípojky z trubek měděných D 15x1</t>
  </si>
  <si>
    <t>733224225</t>
  </si>
  <si>
    <t>Příplatek k potrubí měděnému za zhotovení přípojky z trubek měděných D 28x1,5</t>
  </si>
  <si>
    <t>733291101</t>
  </si>
  <si>
    <t>Zkouška těsnosti potrubí měděné do D 35x1,5</t>
  </si>
  <si>
    <t>36+7,2+28,8+7,2</t>
  </si>
  <si>
    <t>733XP01</t>
  </si>
  <si>
    <t>Topná, provozní a dilatační zkouška</t>
  </si>
  <si>
    <t>h</t>
  </si>
  <si>
    <t>733XP02</t>
  </si>
  <si>
    <t>Montážní plošina přenosná</t>
  </si>
  <si>
    <t>734</t>
  </si>
  <si>
    <t>Ústřední topení, armatury</t>
  </si>
  <si>
    <t>734211115</t>
  </si>
  <si>
    <t>Ventil závitový odvzdušňovací G 1/2 PN 10 do 120°C otopných těles</t>
  </si>
  <si>
    <t>734291123</t>
  </si>
  <si>
    <t>Kohout plnící a vypouštěcí G 1/2 PN 6, TS 110°C závitový</t>
  </si>
  <si>
    <t>734291244</t>
  </si>
  <si>
    <t>Filtr závitový přímý G 1 PN 16 do 130°C s vnitřními závity</t>
  </si>
  <si>
    <t>734292715</t>
  </si>
  <si>
    <t>Kohout kulový přímý G 1 PN 42 do 185°C vnitřní závit</t>
  </si>
  <si>
    <t>734AX01.1</t>
  </si>
  <si>
    <t>Termostatická hlavice s regulačním rozsahem 6°C - 28°C otopných těles</t>
  </si>
  <si>
    <t>734AX02</t>
  </si>
  <si>
    <t>Svěrné šroubení otopných těles pro měděné trubky 15x1 PN 6, TS 110°C</t>
  </si>
  <si>
    <t>5*2</t>
  </si>
  <si>
    <t>734AX03</t>
  </si>
  <si>
    <t>Radiátorové H šroubení pro otopná tělesa se spodním připojením 1/2" rohové vč. vypouštění PN6, TS110°C</t>
  </si>
  <si>
    <t>734AX04</t>
  </si>
  <si>
    <t>Radiátorový ventil termostatický pro koupelnová tělesa 1/2" rohový s přednastavením pro 8 stupňů</t>
  </si>
  <si>
    <t>734AX05</t>
  </si>
  <si>
    <t>Radiátorové šroubení uzavírací a regulační pro koupelnová tělesa 1/2" rohové s vypouštěním</t>
  </si>
  <si>
    <t>735</t>
  </si>
  <si>
    <t>Ústřední vytápění - otopná tělesa</t>
  </si>
  <si>
    <t>735000912</t>
  </si>
  <si>
    <t>Vyregulování ventilu nebo šroubení dvojregulačního s termostatickým ovládáním</t>
  </si>
  <si>
    <t>3+1+1</t>
  </si>
  <si>
    <t>735152471</t>
  </si>
  <si>
    <t>Otopné těleso panelové se spodním středovým připojením typu VK dvoudeskové 1 přídavná přestupní plocha výška/délka 600/400mm výkon 515 W_dodávka včetně uchycení a montáž</t>
  </si>
  <si>
    <t>735152677</t>
  </si>
  <si>
    <t>Otopné těleso panelové se spodním středovým připojením typu VK třídeskové 3 přídavné přestupní plochy výška/délka 600/1000mm výkon 2406 W_dodávka včetně uchycení a montáž</t>
  </si>
  <si>
    <t>735164253</t>
  </si>
  <si>
    <t>Otopné těleso trubkové koupelnové se zvětšenou výhřevnou plochou a spodním středovým připojením, výška / délka 1220mm / 750 mm_dodávka včetně uchycení a montáž</t>
  </si>
  <si>
    <t>735191905</t>
  </si>
  <si>
    <t>Odvzdušnění otopných těles</t>
  </si>
  <si>
    <t>735191910</t>
  </si>
  <si>
    <t>Napuštění vody do otopných těles</t>
  </si>
  <si>
    <t>HZS</t>
  </si>
  <si>
    <t>Hodinové zúčtovací sazby</t>
  </si>
  <si>
    <t>HZS1311</t>
  </si>
  <si>
    <t>Hodinová zúčtovací sazba omítkář</t>
  </si>
  <si>
    <t>hod</t>
  </si>
  <si>
    <t>262144</t>
  </si>
  <si>
    <t>HZS1312</t>
  </si>
  <si>
    <t>Hodinová zúčtovací sazba omítkář - štukatér</t>
  </si>
  <si>
    <t>49</t>
  </si>
  <si>
    <t>HZS2311</t>
  </si>
  <si>
    <t>Hodinová zúčtovací sazba malíř, natěrač, lakýrník</t>
  </si>
  <si>
    <t>HZS2491</t>
  </si>
  <si>
    <t>Hodinová zúčtovací sazba dělník zednických výpomocí</t>
  </si>
  <si>
    <t>Ostatní</t>
  </si>
  <si>
    <t>Ostatní náklady</t>
  </si>
  <si>
    <t>0007510001</t>
  </si>
  <si>
    <t>Doprava na místo stavby a ostatní režijní náklady</t>
  </si>
  <si>
    <t>0007510002</t>
  </si>
  <si>
    <t>Spojovací, těsnící, montážní materiál, pomocné atypické ocelové konstrukce, třmeny, objímky, závěsy, apod.</t>
  </si>
  <si>
    <t>0007510003</t>
  </si>
  <si>
    <t>Kompletní demontáže stávajícího zařízení pro vytápění staveb v rozsahu dle stávajícího stavu vč. rozvodných potrubí, armatur a otopných těles</t>
  </si>
  <si>
    <t>D.ZT - Zdravotně - techni...</t>
  </si>
  <si>
    <t>721 - Zdravotechnika - vnitřní kanalizace</t>
  </si>
  <si>
    <t xml:space="preserve">    723 - Zdravotechnika - plynovod</t>
  </si>
  <si>
    <t>722 - Zdravotechnika - vnitřní vodovod</t>
  </si>
  <si>
    <t>725 - Zdravotechnika - zařizovací předměty</t>
  </si>
  <si>
    <t>726 - Zdravotechnika - předstěnové instalace</t>
  </si>
  <si>
    <t xml:space="preserve">    732 - Zdravotechnika - strojovny</t>
  </si>
  <si>
    <t>721</t>
  </si>
  <si>
    <t>Zdravotechnika - vnitřní kanalizace</t>
  </si>
  <si>
    <t>721140905</t>
  </si>
  <si>
    <t>Potrubí litinové vsazení odbočky DN 100</t>
  </si>
  <si>
    <t>721174025</t>
  </si>
  <si>
    <t>Potrubí kanalizační z PP odpadní systém DN 100</t>
  </si>
  <si>
    <t>721174042</t>
  </si>
  <si>
    <t>Potrubí kanalizační z PP připojovací systém DN 32 - DN 40</t>
  </si>
  <si>
    <t>721174043</t>
  </si>
  <si>
    <t>Potrubí kanalizační z PP připojovací systém DN 50</t>
  </si>
  <si>
    <t>721174045</t>
  </si>
  <si>
    <t>Potrubí kanalizační z PP připojovací systém DN 100</t>
  </si>
  <si>
    <t>721194104</t>
  </si>
  <si>
    <t>Vyvedení a upevnění odpadních výpustek DN 32 - DN 40</t>
  </si>
  <si>
    <t>721194105</t>
  </si>
  <si>
    <t>Vyvedení a upevnění odpadních výpustek DN 50</t>
  </si>
  <si>
    <t>721194109</t>
  </si>
  <si>
    <t>Vyvedení a upevnění odpadních výpustek DN 100</t>
  </si>
  <si>
    <t>721290111</t>
  </si>
  <si>
    <t>Zkouška těsnosti potrubí kanalizace vodou do DN 125</t>
  </si>
  <si>
    <t>6+4+12+3</t>
  </si>
  <si>
    <t>721K01</t>
  </si>
  <si>
    <t>Vtok se zápachovou uzávěrkou HL 21  DN 32</t>
  </si>
  <si>
    <t>721K02</t>
  </si>
  <si>
    <t>Uzávěrka zápachová pračková / myčková podomítková DN40/50, s nástěnkou pro připojení vody G1/2", krytka</t>
  </si>
  <si>
    <t>723</t>
  </si>
  <si>
    <t>Zdravotechnika - plynovod</t>
  </si>
  <si>
    <t>723150366</t>
  </si>
  <si>
    <t>Chránička D 44,5x2,6 mm</t>
  </si>
  <si>
    <t>723160204</t>
  </si>
  <si>
    <t>Přípojka k plynoměru spojované na závit bez ochozu G 1</t>
  </si>
  <si>
    <t>723160334</t>
  </si>
  <si>
    <t>Rozpěrka přípojek plynoměru G 1</t>
  </si>
  <si>
    <t>38822269</t>
  </si>
  <si>
    <t>plynoměr membránový nízkotlaký se šroubením Qmax 6m3/h, PN 0,05MPa, rozteč 100</t>
  </si>
  <si>
    <t>723181024</t>
  </si>
  <si>
    <t>Potrubí měděné tvrdé spojované lisováním DN 25 ZTI</t>
  </si>
  <si>
    <t>723190901</t>
  </si>
  <si>
    <t>Uzavření,otevření plynovodního potrubí při opravě</t>
  </si>
  <si>
    <t>723190907</t>
  </si>
  <si>
    <t>Odvzdušnění nebo napuštění plynovodního potrubí</t>
  </si>
  <si>
    <t>723230104</t>
  </si>
  <si>
    <t>Kulový uzávěr přímý PN 5 G 1 FF s protipožární armaturou a 2x vnitřním závitem</t>
  </si>
  <si>
    <t>723231164.1</t>
  </si>
  <si>
    <t>Kohout kulový přímý G 1 PN 42 do 185°C plnoprůtokový vnitřní závit těžká řada</t>
  </si>
  <si>
    <t>723PLX01</t>
  </si>
  <si>
    <t>Revize  plynovodu</t>
  </si>
  <si>
    <t>723PLX02</t>
  </si>
  <si>
    <t>Tlaková a pevnostní zkouška plynovodu</t>
  </si>
  <si>
    <t>722</t>
  </si>
  <si>
    <t>Zdravotechnika - vnitřní vodovod</t>
  </si>
  <si>
    <t>722174002</t>
  </si>
  <si>
    <t>Potrubí vodovodní plastové PPR svar polyfuze PN 16 D 20 x 2,8 mm</t>
  </si>
  <si>
    <t>722174003</t>
  </si>
  <si>
    <t>Potrubí vodovodní plastové PPR svar polyfuze PN 16 D 25 x 3,5 mm</t>
  </si>
  <si>
    <t>722181251</t>
  </si>
  <si>
    <t>Ochrana vodovodního potrubí přilepenými termoizolačními trubicemi z PE tl do 25 mm DN do 22 mm</t>
  </si>
  <si>
    <t>722181252</t>
  </si>
  <si>
    <t>Ochrana vodovodního potrubí přilepenými termoizolačními trubicemi z PE tl do 25 mm DN do 45 mm</t>
  </si>
  <si>
    <t>722220151</t>
  </si>
  <si>
    <t>Nástěnka závitová plastová PPR PN 20 DN 16 x G 1/2</t>
  </si>
  <si>
    <t>722220232</t>
  </si>
  <si>
    <t>Přechodka PPR PN 20 D 25 x G 3/4 s kovovým vnitřním závitem</t>
  </si>
  <si>
    <t>722224111</t>
  </si>
  <si>
    <t>Kohout závitový plnicí nebo vypouštěcí PN 6 DN 15 s jedním závitem a koncovkou na hadici</t>
  </si>
  <si>
    <t>722231073</t>
  </si>
  <si>
    <t>Ventil zpětný mosazný G 3/4 PN 10 do 110°C se dvěma závity</t>
  </si>
  <si>
    <t>722231141</t>
  </si>
  <si>
    <t>Ventil závitový pojistný rohový G 1/2 / 6bar včetně zpětného ventilu</t>
  </si>
  <si>
    <t>722232123</t>
  </si>
  <si>
    <t>Kohout kulový přímý G 3/4 PN 42 do 185°C plnoprůtokový vnitřní závit</t>
  </si>
  <si>
    <t>722262227</t>
  </si>
  <si>
    <t>Vodoměr závitový jednovtokový suchoběžný dálkový odečet do 40°C G3/4x130 R100 Qn 4,0 m3/h horizont</t>
  </si>
  <si>
    <t>722290234</t>
  </si>
  <si>
    <t>Proplach a dezinfekce vodovodního potrubí do DN 80</t>
  </si>
  <si>
    <t>725</t>
  </si>
  <si>
    <t>Zdravotechnika - zařizovací předměty</t>
  </si>
  <si>
    <t>725112021</t>
  </si>
  <si>
    <t>Klozet keramický závěsný na nosné stěny s hlubokým splachováním odpad vodorovný včetně klozetového sedátka_dodávka a montáž</t>
  </si>
  <si>
    <t>725211603</t>
  </si>
  <si>
    <t>Umyvadlo keramické připevněné na stěnu šrouby bílé bez krytu na sifon 600 mm včetně zápachové uzávěrky_dodávka a montáž</t>
  </si>
  <si>
    <t>725241223</t>
  </si>
  <si>
    <t>Vanička sprchová z litého polymermramoru čtvrtkruhová 900x900 mm včetně zápachové uzávěrky včetně zápachové uzávěrky_dodávka a montáž</t>
  </si>
  <si>
    <t>725244813</t>
  </si>
  <si>
    <t>Zástěna sprchová rohová rámová se skleněnou výplní tl. 4 a 5 mm dveře posuvné dvoudílné na čtvrtkruhovou vaničku 900x900 mm_dodávka a montáž</t>
  </si>
  <si>
    <t>725311121</t>
  </si>
  <si>
    <t>Dřez jednoduchý nerezový se zápachovou uzávěrkou s odkapávací plochou 560x480 mm a miskou včetně zápachové uzávěrky_dodávka a montáž</t>
  </si>
  <si>
    <t>725813111</t>
  </si>
  <si>
    <t>Ventil rohový bez připojovací trubičky nebo flexi hadičky G 1/2_dodávka a montáž</t>
  </si>
  <si>
    <t>725821325</t>
  </si>
  <si>
    <t>Baterie dřezové stojánkové pákové s otáčivým kulatým ústím a délkou ramínka 240 mm_dodávka a montáž</t>
  </si>
  <si>
    <t>725822612</t>
  </si>
  <si>
    <t>Baterie umyvadlové stojánkové pákové s výpustí_dodávka a montáž</t>
  </si>
  <si>
    <t>725841311</t>
  </si>
  <si>
    <t>Baterie sprchové nástěnné pákové_dodávka a montáž</t>
  </si>
  <si>
    <t>726</t>
  </si>
  <si>
    <t>Zdravotechnika - předstěnové instalace</t>
  </si>
  <si>
    <t>726131041</t>
  </si>
  <si>
    <t>Instalační předstěna - klozet závěsný v 1120 mm s ovládáním zepředu do lehkých stěn s kovovou kcí_dodávka a montáž</t>
  </si>
  <si>
    <t>732</t>
  </si>
  <si>
    <t>Zdravotechnika - strojovny</t>
  </si>
  <si>
    <t>732ST01</t>
  </si>
  <si>
    <t>Nádoba tlaková expanzní membránová pro soustavy pitné vody 8l / 10bar / 3/4" včetně uchycení</t>
  </si>
  <si>
    <t>732ST02</t>
  </si>
  <si>
    <t>Uzavírací armatura expanzní nádoby 3/4" s vypouštěním</t>
  </si>
  <si>
    <t>732ST03</t>
  </si>
  <si>
    <t>Montáž nádoby tlakové expanzní</t>
  </si>
  <si>
    <t>Demontáž stávajícího vedení vodovodu, vedení kanalizace, zařizovacích předmětů, armatur a ostatních zařízení včetně ekologické likvidace demontovaného materiálu a odvozu na skládku v rozsahu řešených prostor dle výkresové dokumentace</t>
  </si>
  <si>
    <t>0007510004</t>
  </si>
  <si>
    <t>Propojení na stávající vedení vodovodu, plynovodu a kanalizace</t>
  </si>
  <si>
    <t>Elektroinstalace - Elektroinstalace - rozpočet - oprava bytu</t>
  </si>
  <si>
    <t>D1 - Dodávky</t>
  </si>
  <si>
    <t>D2 - Elektromontáže</t>
  </si>
  <si>
    <t xml:space="preserve">    D3 - Kabeláž</t>
  </si>
  <si>
    <t xml:space="preserve">      7002-17 - KABEL SILOVÝ,IZOLACE PVC</t>
  </si>
  <si>
    <t xml:space="preserve">      7002-492 - KABEL SILOVÝ,IZOLACE PVC</t>
  </si>
  <si>
    <t xml:space="preserve">      7002-1 - VODIČ JEDNOŽILOVÝ, IZOLACE PVC</t>
  </si>
  <si>
    <t xml:space="preserve">      9998-3115 - Ukončení vodičů izolovaných s označením a zapojením v rozváděči nebo na přístroji</t>
  </si>
  <si>
    <t xml:space="preserve">    D5 - Přístroje</t>
  </si>
  <si>
    <t xml:space="preserve">      1002-7173 - SPÍNAČ, PŘEPÍNAČ, SWING, SWING L</t>
  </si>
  <si>
    <t xml:space="preserve">      1002-7257 - TERMOSTAT, SWING, SWING L</t>
  </si>
  <si>
    <t xml:space="preserve">      1002-7214 - OVLÁDAČ, SWING, SWING L</t>
  </si>
  <si>
    <t xml:space="preserve">      1002-6068 - ZÁSUVKA NN, SWING, SWING L</t>
  </si>
  <si>
    <t xml:space="preserve">      1002-6047 - ZÁSUVKA NN KOMPLETNÍ, SWING</t>
  </si>
  <si>
    <t xml:space="preserve">      1002-6099 - RÁMEČEK, SWING</t>
  </si>
  <si>
    <t xml:space="preserve">      1002-5158 - Ventilátor</t>
  </si>
  <si>
    <t xml:space="preserve">      D6 - Multifukční relé</t>
  </si>
  <si>
    <t xml:space="preserve">      D7 - Pohybové čidlo</t>
  </si>
  <si>
    <t xml:space="preserve">    D9 - Osvětlení - společných prostor</t>
  </si>
  <si>
    <t xml:space="preserve">      1263-886 - Montáž svítidel</t>
  </si>
  <si>
    <t xml:space="preserve">    D11 - Uložný materiál</t>
  </si>
  <si>
    <t xml:space="preserve">      1123-4683 - ELEKTROINSTALAČNÍ KRABICE - POD OMÍTKU</t>
  </si>
  <si>
    <t xml:space="preserve">      9998-5188 - Montáž kovových nosných a doplňkových kontrukcí</t>
  </si>
  <si>
    <t xml:space="preserve">      1123-4659 - Střední mechanické namáhání (750N)</t>
  </si>
  <si>
    <t xml:space="preserve">      9999-410 - OCELOVÁ KONSTRUKCE VŠEOBECNĚ</t>
  </si>
  <si>
    <t xml:space="preserve">      9998-1 - Montáž rozvodnic oceloplechových nebo plastových běžných, hmotnosti</t>
  </si>
  <si>
    <t xml:space="preserve">    D12 - Uložný materiál - celkem</t>
  </si>
  <si>
    <t xml:space="preserve">      9999-1294 - KOORDINACE POSTUPU PRACI</t>
  </si>
  <si>
    <t xml:space="preserve">      9999-1280 - HODINOVE ZUCTOVACI SAZBY</t>
  </si>
  <si>
    <t xml:space="preserve">      9999-1296 - PROVEDENI REVIZNICH ZKOUSEK DLE CSN 331500</t>
  </si>
  <si>
    <t xml:space="preserve">    D13 - Základní a vedlejší náklady</t>
  </si>
  <si>
    <t>D1</t>
  </si>
  <si>
    <t>Dodávky</t>
  </si>
  <si>
    <t>1182-5306</t>
  </si>
  <si>
    <t>Hl. vypínač (Jistič)</t>
  </si>
  <si>
    <t>ks</t>
  </si>
  <si>
    <t>1182-5306.1</t>
  </si>
  <si>
    <t>Poj. odpínač</t>
  </si>
  <si>
    <t>Pol1</t>
  </si>
  <si>
    <t>Přep. ochrana typ1a 2, TNC</t>
  </si>
  <si>
    <t>1182-5306.2</t>
  </si>
  <si>
    <t>Jistič jednopólový do 16A "B" "C"</t>
  </si>
  <si>
    <t>1182-5306.3</t>
  </si>
  <si>
    <t>Kombinovaný jistič + proud. ch. jednopólový do 16A "B" "C"</t>
  </si>
  <si>
    <t>1182-15924</t>
  </si>
  <si>
    <t>Jistič třífázový do 16A ""B"" ""C"""</t>
  </si>
  <si>
    <t>Pol2</t>
  </si>
  <si>
    <t>Skříň</t>
  </si>
  <si>
    <t>Pol3</t>
  </si>
  <si>
    <t>Rozvaděč RH</t>
  </si>
  <si>
    <t>P</t>
  </si>
  <si>
    <t>Poznámka k položce:_x000D_
Rozpočet začíná novou rozvodnicí._x000D_
Není započítan přívodní kabel._x000D_
Rozpočtu není zahrnuta cena svítidel, jenom jejich montáž._x000D_
Přesné typy svítidel nejsou současti projektu. U svítidel je počítaná jenom jejich montáž._x000D_
Slaboproudé rozvody nejsou současti projektu.</t>
  </si>
  <si>
    <t>1.R</t>
  </si>
  <si>
    <t>Doprava 3,60%</t>
  </si>
  <si>
    <t>-431982904</t>
  </si>
  <si>
    <t>D2</t>
  </si>
  <si>
    <t>Elektromontáže</t>
  </si>
  <si>
    <t>D3</t>
  </si>
  <si>
    <t>Kabeláž</t>
  </si>
  <si>
    <t>7002-17</t>
  </si>
  <si>
    <t>KABEL SILOVÝ,IZOLACE PVC</t>
  </si>
  <si>
    <t>7002-30</t>
  </si>
  <si>
    <t>přívodní kabel bude upřesněn</t>
  </si>
  <si>
    <t>7002-33</t>
  </si>
  <si>
    <t>CYKY-J 5x2.5 , pevně</t>
  </si>
  <si>
    <t>7002-32</t>
  </si>
  <si>
    <t>CYKY-J 5x1.5 , pevně</t>
  </si>
  <si>
    <t>7002-23</t>
  </si>
  <si>
    <t>CYKY-J 3x2.5 , pevně</t>
  </si>
  <si>
    <t>7002-22</t>
  </si>
  <si>
    <t>CYKY-J 3x1.5 , pevně</t>
  </si>
  <si>
    <t>7002-492</t>
  </si>
  <si>
    <t>7002-497</t>
  </si>
  <si>
    <t>CYKY-O 3x1.5 , pevně</t>
  </si>
  <si>
    <t>7002-1</t>
  </si>
  <si>
    <t>VODIČ JEDNOŽILOVÝ, IZOLACE PVC</t>
  </si>
  <si>
    <t>7002-6</t>
  </si>
  <si>
    <t>CY 4 , pevně</t>
  </si>
  <si>
    <t>7002-7</t>
  </si>
  <si>
    <t>CY 6   mm2 , pevně</t>
  </si>
  <si>
    <t>9998-3115</t>
  </si>
  <si>
    <t>Ukončení vodičů izolovaných s označením a zapojením v rozváděči nebo na přístroji</t>
  </si>
  <si>
    <t>9998-3118</t>
  </si>
  <si>
    <t>6 mm2</t>
  </si>
  <si>
    <t>9998-3116</t>
  </si>
  <si>
    <t>do 2,5 mm2</t>
  </si>
  <si>
    <t>D5</t>
  </si>
  <si>
    <t>Přístroje</t>
  </si>
  <si>
    <t>1002-7173</t>
  </si>
  <si>
    <t>SPÍNAČ, PŘEPÍNAČ, SWING, SWING L</t>
  </si>
  <si>
    <t>1002-7174</t>
  </si>
  <si>
    <t>3557G-A01340 B1 Spínač jednopólový s krytem; řazení 1; d. Swing, Swing L; b. jasně bílá</t>
  </si>
  <si>
    <t>1002-7194</t>
  </si>
  <si>
    <t>3557G-A06340 B1 Přepínač střídavý s krytem; řazení 6; d. Swing, Swing L; b. jasně bílá</t>
  </si>
  <si>
    <t>1002-7189</t>
  </si>
  <si>
    <t>3557G-A05340 B1 Přepínač sériový s krytem; řazení 5; d. Swing, Swing L; b. jasně bílá</t>
  </si>
  <si>
    <t>1002-7257</t>
  </si>
  <si>
    <t>TERMOSTAT, SWING, SWING L</t>
  </si>
  <si>
    <t>1002-10076</t>
  </si>
  <si>
    <t>3292G-A10101 B1 Termostat univerzální otočný (ovládací jednotka); d. Swing, Swing L; b. jasně bílá</t>
  </si>
  <si>
    <t>1002-7214</t>
  </si>
  <si>
    <t>OVLÁDAČ, SWING, SWING L</t>
  </si>
  <si>
    <t>1002-7215</t>
  </si>
  <si>
    <t>3557G-A80340 B1 Ovládač zapínací; řazení 1/0; d. Swing, Swing L; b. jasně bílá</t>
  </si>
  <si>
    <t>1002-6068</t>
  </si>
  <si>
    <t>ZÁSUVKA NN, SWING, SWING L</t>
  </si>
  <si>
    <t>1002-6069</t>
  </si>
  <si>
    <t>5518G-A02349 B1 Zásuvka jednonásobná, s ochranným kolíkem; řazení 2P+PE; d. Swing, Swing L; b. jasně bílá</t>
  </si>
  <si>
    <t>1002-6047</t>
  </si>
  <si>
    <t>ZÁSUVKA NN KOMPLETNÍ, SWING</t>
  </si>
  <si>
    <t>1002-6058</t>
  </si>
  <si>
    <t>5512G-C02349 B1 Zásuvka dvojnásobná, s ochrannými kolíky; řazení 2x(2P+PE); d. Swing; b. jasně bílá</t>
  </si>
  <si>
    <t>1002-6099</t>
  </si>
  <si>
    <t>RÁMEČEK, SWING</t>
  </si>
  <si>
    <t>1002-6100</t>
  </si>
  <si>
    <t>3901G-A00010 B1 Rámeček pro elektroinstalační přístroje, jednonásobný; d. Swing; b. jasně bílá</t>
  </si>
  <si>
    <t>1002-6105</t>
  </si>
  <si>
    <t>3901G-A00020 B1 Rámeček pro elektroinstalační přístroje, dvojnásobný, pro vodorovnou i svislou montáž; d. Swing; b. jasně bílá</t>
  </si>
  <si>
    <t>1002-6110</t>
  </si>
  <si>
    <t>3901G-A00030 B1 Rámeček pro elektroinstalační přístroje, trojnásobný, pro vodorovnou i svislou montáž; d. Swing; b. jasně bílá</t>
  </si>
  <si>
    <t>1002-7271</t>
  </si>
  <si>
    <t>3901G-A00040 B1 Rámeček pro elektroinstalační přístroje, čtyřnásobný, pro vodorovnou i svislou montáž; d. Swing; b. jasně bílá</t>
  </si>
  <si>
    <t>1002-5158</t>
  </si>
  <si>
    <t>Ventilátor</t>
  </si>
  <si>
    <t>1002-5717</t>
  </si>
  <si>
    <t>230V, do koupelen</t>
  </si>
  <si>
    <t>D6</t>
  </si>
  <si>
    <t>Multifukční relé</t>
  </si>
  <si>
    <t>1002-5717.1</t>
  </si>
  <si>
    <t>230V, multifukční relé do krabice</t>
  </si>
  <si>
    <t>D7</t>
  </si>
  <si>
    <t>Pohybové čidlo</t>
  </si>
  <si>
    <t>1002-103</t>
  </si>
  <si>
    <t>IP44, venkovní</t>
  </si>
  <si>
    <t>D9</t>
  </si>
  <si>
    <t>Osvětlení - společných prostor</t>
  </si>
  <si>
    <t>1263-886</t>
  </si>
  <si>
    <t>Montáž svítidel</t>
  </si>
  <si>
    <t>1263-887</t>
  </si>
  <si>
    <t>světelné vývody ukončeny objímkou nebo po vybrání svítidel investorem nebo uživatelem je počítána s montáží svítidel</t>
  </si>
  <si>
    <t>D11</t>
  </si>
  <si>
    <t>Uložný materiál</t>
  </si>
  <si>
    <t>1123-4683</t>
  </si>
  <si>
    <t>ELEKTROINSTALAČNÍ KRABICE - POD OMÍTKU</t>
  </si>
  <si>
    <t>1123-2</t>
  </si>
  <si>
    <t>KU 68-1901 KRABICE UNIVERZÁLNÍ</t>
  </si>
  <si>
    <t>1123-3</t>
  </si>
  <si>
    <t>KU 68-1902 KRABICE ODBOČNÁ</t>
  </si>
  <si>
    <t>1123-4</t>
  </si>
  <si>
    <t>KU 68-1903 KRABICE ODBOČNÁ</t>
  </si>
  <si>
    <t>1123-670</t>
  </si>
  <si>
    <t>KO 100 E KRABICE ODBOČNÁ</t>
  </si>
  <si>
    <t>1123-38</t>
  </si>
  <si>
    <t>KT 250 SKŘÍŇ ROZVODNÁ</t>
  </si>
  <si>
    <t>9998-5188</t>
  </si>
  <si>
    <t>Montáž kovových nosných a doplňkových kontrukcí</t>
  </si>
  <si>
    <t>1123-500</t>
  </si>
  <si>
    <t>HMOŽDINKA</t>
  </si>
  <si>
    <t>1123-4659</t>
  </si>
  <si>
    <t>Střední mechanické namáhání (750N)</t>
  </si>
  <si>
    <t>1123-4527</t>
  </si>
  <si>
    <t>4032 TRUBKA TUHÁ PVC 750N délka 3 m barva tmavě šedá</t>
  </si>
  <si>
    <t>1123-4526</t>
  </si>
  <si>
    <t>4025 TRUBKA TUHÁ PVC 750N délka 3 m barva tmavě šedá</t>
  </si>
  <si>
    <t>1123-1118</t>
  </si>
  <si>
    <t>1240 TRUBKA OHEBNÁ - SUPER MONOFLEX 40 750N</t>
  </si>
  <si>
    <t>9999-410</t>
  </si>
  <si>
    <t>OCELOVÁ KONSTRUKCE VŠEOBECNĚ</t>
  </si>
  <si>
    <t>9999-411</t>
  </si>
  <si>
    <t>Pásová, profilová, pozinkovaná</t>
  </si>
  <si>
    <t>kg</t>
  </si>
  <si>
    <t>9998-1</t>
  </si>
  <si>
    <t>Montáž rozvodnic oceloplechových nebo plastových běžných, hmotnosti</t>
  </si>
  <si>
    <t>9998-4</t>
  </si>
  <si>
    <t>přes 50 do 100kg</t>
  </si>
  <si>
    <t>D12</t>
  </si>
  <si>
    <t>Uložný materiál - celkem</t>
  </si>
  <si>
    <t>9999-1294</t>
  </si>
  <si>
    <t>KOORDINACE POSTUPU PRACI</t>
  </si>
  <si>
    <t>9999-1295</t>
  </si>
  <si>
    <t>S ostatnimi profesemi</t>
  </si>
  <si>
    <t>9999-1280</t>
  </si>
  <si>
    <t>HODINOVE ZUCTOVACI SAZBY</t>
  </si>
  <si>
    <t>9999-1288</t>
  </si>
  <si>
    <t>Zkusebni provoz</t>
  </si>
  <si>
    <t>9999-1296</t>
  </si>
  <si>
    <t>PROVEDENI REVIZNICH ZKOUSEK DLE CSN 331500</t>
  </si>
  <si>
    <t>9999-1299</t>
  </si>
  <si>
    <t>Spoluprace s reviz.technikem</t>
  </si>
  <si>
    <t>9999-1298</t>
  </si>
  <si>
    <t>Revizni technik</t>
  </si>
  <si>
    <t>Poznámka k položce:_x000D_
Podružný materiál</t>
  </si>
  <si>
    <t>9999-1297</t>
  </si>
  <si>
    <t>Podružný materiál</t>
  </si>
  <si>
    <t>1352086330</t>
  </si>
  <si>
    <t>D13</t>
  </si>
  <si>
    <t>Základní a vedlejší náklady</t>
  </si>
  <si>
    <t>2.R</t>
  </si>
  <si>
    <t>Přesun 1,00%</t>
  </si>
  <si>
    <t>-270107166</t>
  </si>
  <si>
    <t>3.R</t>
  </si>
  <si>
    <t>PPV 3,00% z montáže: materiál + práce</t>
  </si>
  <si>
    <t>-1599858502</t>
  </si>
  <si>
    <t>4.R</t>
  </si>
  <si>
    <t>GZS 3,25% z pravé strany mezisoučtu 2</t>
  </si>
  <si>
    <t>-1725991154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</si>
</sst>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9" fillId="0" borderId="0" xfId="0" applyFont="1" applyAlignment="1" applyProtection="1">
      <alignment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28" fillId="0" borderId="0" xfId="0" applyFont="1" applyAlignment="1" applyProtection="1">
      <alignment horizontal="left" vertical="center" wrapText="1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07"/>
      <c r="AS2" s="307"/>
      <c r="AT2" s="307"/>
      <c r="AU2" s="307"/>
      <c r="AV2" s="307"/>
      <c r="AW2" s="307"/>
      <c r="AX2" s="307"/>
      <c r="AY2" s="307"/>
      <c r="AZ2" s="307"/>
      <c r="BA2" s="307"/>
      <c r="BB2" s="307"/>
      <c r="BC2" s="307"/>
      <c r="BD2" s="307"/>
      <c r="BE2" s="307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91" t="s">
        <v>14</v>
      </c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292"/>
      <c r="W5" s="292"/>
      <c r="X5" s="292"/>
      <c r="Y5" s="292"/>
      <c r="Z5" s="292"/>
      <c r="AA5" s="292"/>
      <c r="AB5" s="292"/>
      <c r="AC5" s="292"/>
      <c r="AD5" s="292"/>
      <c r="AE5" s="292"/>
      <c r="AF5" s="292"/>
      <c r="AG5" s="292"/>
      <c r="AH5" s="292"/>
      <c r="AI5" s="292"/>
      <c r="AJ5" s="292"/>
      <c r="AK5" s="292"/>
      <c r="AL5" s="292"/>
      <c r="AM5" s="292"/>
      <c r="AN5" s="292"/>
      <c r="AO5" s="292"/>
      <c r="AP5" s="23"/>
      <c r="AQ5" s="23"/>
      <c r="AR5" s="21"/>
      <c r="BE5" s="288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293" t="s">
        <v>17</v>
      </c>
      <c r="L6" s="292"/>
      <c r="M6" s="292"/>
      <c r="N6" s="292"/>
      <c r="O6" s="292"/>
      <c r="P6" s="292"/>
      <c r="Q6" s="292"/>
      <c r="R6" s="292"/>
      <c r="S6" s="292"/>
      <c r="T6" s="292"/>
      <c r="U6" s="292"/>
      <c r="V6" s="292"/>
      <c r="W6" s="292"/>
      <c r="X6" s="292"/>
      <c r="Y6" s="292"/>
      <c r="Z6" s="292"/>
      <c r="AA6" s="292"/>
      <c r="AB6" s="292"/>
      <c r="AC6" s="292"/>
      <c r="AD6" s="292"/>
      <c r="AE6" s="292"/>
      <c r="AF6" s="292"/>
      <c r="AG6" s="292"/>
      <c r="AH6" s="292"/>
      <c r="AI6" s="292"/>
      <c r="AJ6" s="292"/>
      <c r="AK6" s="292"/>
      <c r="AL6" s="292"/>
      <c r="AM6" s="292"/>
      <c r="AN6" s="292"/>
      <c r="AO6" s="292"/>
      <c r="AP6" s="23"/>
      <c r="AQ6" s="23"/>
      <c r="AR6" s="21"/>
      <c r="BE6" s="289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289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289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289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289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289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289"/>
      <c r="BS12" s="18" t="s">
        <v>6</v>
      </c>
    </row>
    <row r="13" spans="1:74" s="1" customFormat="1" ht="12" customHeight="1">
      <c r="B13" s="22"/>
      <c r="C13" s="23"/>
      <c r="D13" s="30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29</v>
      </c>
      <c r="AO13" s="23"/>
      <c r="AP13" s="23"/>
      <c r="AQ13" s="23"/>
      <c r="AR13" s="21"/>
      <c r="BE13" s="289"/>
      <c r="BS13" s="18" t="s">
        <v>6</v>
      </c>
    </row>
    <row r="14" spans="1:74">
      <c r="B14" s="22"/>
      <c r="C14" s="23"/>
      <c r="D14" s="23"/>
      <c r="E14" s="294" t="s">
        <v>29</v>
      </c>
      <c r="F14" s="295"/>
      <c r="G14" s="295"/>
      <c r="H14" s="295"/>
      <c r="I14" s="295"/>
      <c r="J14" s="295"/>
      <c r="K14" s="295"/>
      <c r="L14" s="295"/>
      <c r="M14" s="295"/>
      <c r="N14" s="295"/>
      <c r="O14" s="295"/>
      <c r="P14" s="295"/>
      <c r="Q14" s="295"/>
      <c r="R14" s="295"/>
      <c r="S14" s="295"/>
      <c r="T14" s="295"/>
      <c r="U14" s="295"/>
      <c r="V14" s="295"/>
      <c r="W14" s="295"/>
      <c r="X14" s="295"/>
      <c r="Y14" s="295"/>
      <c r="Z14" s="295"/>
      <c r="AA14" s="295"/>
      <c r="AB14" s="295"/>
      <c r="AC14" s="295"/>
      <c r="AD14" s="295"/>
      <c r="AE14" s="295"/>
      <c r="AF14" s="295"/>
      <c r="AG14" s="295"/>
      <c r="AH14" s="295"/>
      <c r="AI14" s="295"/>
      <c r="AJ14" s="295"/>
      <c r="AK14" s="30" t="s">
        <v>27</v>
      </c>
      <c r="AL14" s="23"/>
      <c r="AM14" s="23"/>
      <c r="AN14" s="32" t="s">
        <v>29</v>
      </c>
      <c r="AO14" s="23"/>
      <c r="AP14" s="23"/>
      <c r="AQ14" s="23"/>
      <c r="AR14" s="21"/>
      <c r="BE14" s="289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289"/>
      <c r="BS15" s="18" t="s">
        <v>4</v>
      </c>
    </row>
    <row r="16" spans="1:74" s="1" customFormat="1" ht="12" customHeight="1">
      <c r="B16" s="22"/>
      <c r="C16" s="23"/>
      <c r="D16" s="30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289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26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289"/>
      <c r="BS17" s="18" t="s">
        <v>31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289"/>
      <c r="BS18" s="18" t="s">
        <v>6</v>
      </c>
    </row>
    <row r="19" spans="1:71" s="1" customFormat="1" ht="12" customHeight="1">
      <c r="B19" s="22"/>
      <c r="C19" s="23"/>
      <c r="D19" s="30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289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26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289"/>
      <c r="BS20" s="18" t="s">
        <v>31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289"/>
    </row>
    <row r="22" spans="1:71" s="1" customFormat="1" ht="12" customHeight="1">
      <c r="B22" s="22"/>
      <c r="C22" s="23"/>
      <c r="D22" s="30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289"/>
    </row>
    <row r="23" spans="1:71" s="1" customFormat="1" ht="16.5" customHeight="1">
      <c r="B23" s="22"/>
      <c r="C23" s="23"/>
      <c r="D23" s="23"/>
      <c r="E23" s="296" t="s">
        <v>1</v>
      </c>
      <c r="F23" s="296"/>
      <c r="G23" s="296"/>
      <c r="H23" s="296"/>
      <c r="I23" s="296"/>
      <c r="J23" s="296"/>
      <c r="K23" s="296"/>
      <c r="L23" s="296"/>
      <c r="M23" s="296"/>
      <c r="N23" s="296"/>
      <c r="O23" s="296"/>
      <c r="P23" s="296"/>
      <c r="Q23" s="296"/>
      <c r="R23" s="296"/>
      <c r="S23" s="296"/>
      <c r="T23" s="296"/>
      <c r="U23" s="296"/>
      <c r="V23" s="296"/>
      <c r="W23" s="296"/>
      <c r="X23" s="296"/>
      <c r="Y23" s="296"/>
      <c r="Z23" s="296"/>
      <c r="AA23" s="296"/>
      <c r="AB23" s="296"/>
      <c r="AC23" s="296"/>
      <c r="AD23" s="296"/>
      <c r="AE23" s="296"/>
      <c r="AF23" s="296"/>
      <c r="AG23" s="296"/>
      <c r="AH23" s="296"/>
      <c r="AI23" s="296"/>
      <c r="AJ23" s="296"/>
      <c r="AK23" s="296"/>
      <c r="AL23" s="296"/>
      <c r="AM23" s="296"/>
      <c r="AN23" s="296"/>
      <c r="AO23" s="23"/>
      <c r="AP23" s="23"/>
      <c r="AQ23" s="23"/>
      <c r="AR23" s="21"/>
      <c r="BE23" s="289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289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289"/>
    </row>
    <row r="26" spans="1:71" s="2" customFormat="1" ht="25.9" customHeight="1">
      <c r="A26" s="35"/>
      <c r="B26" s="36"/>
      <c r="C26" s="37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297">
        <f>ROUND(AG94,2)</f>
        <v>0</v>
      </c>
      <c r="AL26" s="298"/>
      <c r="AM26" s="298"/>
      <c r="AN26" s="298"/>
      <c r="AO26" s="298"/>
      <c r="AP26" s="37"/>
      <c r="AQ26" s="37"/>
      <c r="AR26" s="40"/>
      <c r="BE26" s="289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289"/>
    </row>
    <row r="28" spans="1:71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299" t="s">
        <v>35</v>
      </c>
      <c r="M28" s="299"/>
      <c r="N28" s="299"/>
      <c r="O28" s="299"/>
      <c r="P28" s="299"/>
      <c r="Q28" s="37"/>
      <c r="R28" s="37"/>
      <c r="S28" s="37"/>
      <c r="T28" s="37"/>
      <c r="U28" s="37"/>
      <c r="V28" s="37"/>
      <c r="W28" s="299" t="s">
        <v>36</v>
      </c>
      <c r="X28" s="299"/>
      <c r="Y28" s="299"/>
      <c r="Z28" s="299"/>
      <c r="AA28" s="299"/>
      <c r="AB28" s="299"/>
      <c r="AC28" s="299"/>
      <c r="AD28" s="299"/>
      <c r="AE28" s="299"/>
      <c r="AF28" s="37"/>
      <c r="AG28" s="37"/>
      <c r="AH28" s="37"/>
      <c r="AI28" s="37"/>
      <c r="AJ28" s="37"/>
      <c r="AK28" s="299" t="s">
        <v>37</v>
      </c>
      <c r="AL28" s="299"/>
      <c r="AM28" s="299"/>
      <c r="AN28" s="299"/>
      <c r="AO28" s="299"/>
      <c r="AP28" s="37"/>
      <c r="AQ28" s="37"/>
      <c r="AR28" s="40"/>
      <c r="BE28" s="289"/>
    </row>
    <row r="29" spans="1:71" s="3" customFormat="1" ht="14.45" customHeight="1">
      <c r="B29" s="41"/>
      <c r="C29" s="42"/>
      <c r="D29" s="30" t="s">
        <v>38</v>
      </c>
      <c r="E29" s="42"/>
      <c r="F29" s="30" t="s">
        <v>39</v>
      </c>
      <c r="G29" s="42"/>
      <c r="H29" s="42"/>
      <c r="I29" s="42"/>
      <c r="J29" s="42"/>
      <c r="K29" s="42"/>
      <c r="L29" s="302">
        <v>0.21</v>
      </c>
      <c r="M29" s="301"/>
      <c r="N29" s="301"/>
      <c r="O29" s="301"/>
      <c r="P29" s="301"/>
      <c r="Q29" s="42"/>
      <c r="R29" s="42"/>
      <c r="S29" s="42"/>
      <c r="T29" s="42"/>
      <c r="U29" s="42"/>
      <c r="V29" s="42"/>
      <c r="W29" s="300">
        <f>ROUND(AZ94, 2)</f>
        <v>0</v>
      </c>
      <c r="X29" s="301"/>
      <c r="Y29" s="301"/>
      <c r="Z29" s="301"/>
      <c r="AA29" s="301"/>
      <c r="AB29" s="301"/>
      <c r="AC29" s="301"/>
      <c r="AD29" s="301"/>
      <c r="AE29" s="301"/>
      <c r="AF29" s="42"/>
      <c r="AG29" s="42"/>
      <c r="AH29" s="42"/>
      <c r="AI29" s="42"/>
      <c r="AJ29" s="42"/>
      <c r="AK29" s="300">
        <f>ROUND(AV94, 2)</f>
        <v>0</v>
      </c>
      <c r="AL29" s="301"/>
      <c r="AM29" s="301"/>
      <c r="AN29" s="301"/>
      <c r="AO29" s="301"/>
      <c r="AP29" s="42"/>
      <c r="AQ29" s="42"/>
      <c r="AR29" s="43"/>
      <c r="BE29" s="290"/>
    </row>
    <row r="30" spans="1:71" s="3" customFormat="1" ht="14.45" customHeight="1">
      <c r="B30" s="41"/>
      <c r="C30" s="42"/>
      <c r="D30" s="42"/>
      <c r="E30" s="42"/>
      <c r="F30" s="30" t="s">
        <v>40</v>
      </c>
      <c r="G30" s="42"/>
      <c r="H30" s="42"/>
      <c r="I30" s="42"/>
      <c r="J30" s="42"/>
      <c r="K30" s="42"/>
      <c r="L30" s="302">
        <v>0.15</v>
      </c>
      <c r="M30" s="301"/>
      <c r="N30" s="301"/>
      <c r="O30" s="301"/>
      <c r="P30" s="301"/>
      <c r="Q30" s="42"/>
      <c r="R30" s="42"/>
      <c r="S30" s="42"/>
      <c r="T30" s="42"/>
      <c r="U30" s="42"/>
      <c r="V30" s="42"/>
      <c r="W30" s="300">
        <f>ROUND(BA94, 2)</f>
        <v>0</v>
      </c>
      <c r="X30" s="301"/>
      <c r="Y30" s="301"/>
      <c r="Z30" s="301"/>
      <c r="AA30" s="301"/>
      <c r="AB30" s="301"/>
      <c r="AC30" s="301"/>
      <c r="AD30" s="301"/>
      <c r="AE30" s="301"/>
      <c r="AF30" s="42"/>
      <c r="AG30" s="42"/>
      <c r="AH30" s="42"/>
      <c r="AI30" s="42"/>
      <c r="AJ30" s="42"/>
      <c r="AK30" s="300">
        <f>ROUND(AW94, 2)</f>
        <v>0</v>
      </c>
      <c r="AL30" s="301"/>
      <c r="AM30" s="301"/>
      <c r="AN30" s="301"/>
      <c r="AO30" s="301"/>
      <c r="AP30" s="42"/>
      <c r="AQ30" s="42"/>
      <c r="AR30" s="43"/>
      <c r="BE30" s="290"/>
    </row>
    <row r="31" spans="1:71" s="3" customFormat="1" ht="14.45" hidden="1" customHeight="1">
      <c r="B31" s="41"/>
      <c r="C31" s="42"/>
      <c r="D31" s="42"/>
      <c r="E31" s="42"/>
      <c r="F31" s="30" t="s">
        <v>41</v>
      </c>
      <c r="G31" s="42"/>
      <c r="H31" s="42"/>
      <c r="I31" s="42"/>
      <c r="J31" s="42"/>
      <c r="K31" s="42"/>
      <c r="L31" s="302">
        <v>0.21</v>
      </c>
      <c r="M31" s="301"/>
      <c r="N31" s="301"/>
      <c r="O31" s="301"/>
      <c r="P31" s="301"/>
      <c r="Q31" s="42"/>
      <c r="R31" s="42"/>
      <c r="S31" s="42"/>
      <c r="T31" s="42"/>
      <c r="U31" s="42"/>
      <c r="V31" s="42"/>
      <c r="W31" s="300">
        <f>ROUND(BB94, 2)</f>
        <v>0</v>
      </c>
      <c r="X31" s="301"/>
      <c r="Y31" s="301"/>
      <c r="Z31" s="301"/>
      <c r="AA31" s="301"/>
      <c r="AB31" s="301"/>
      <c r="AC31" s="301"/>
      <c r="AD31" s="301"/>
      <c r="AE31" s="301"/>
      <c r="AF31" s="42"/>
      <c r="AG31" s="42"/>
      <c r="AH31" s="42"/>
      <c r="AI31" s="42"/>
      <c r="AJ31" s="42"/>
      <c r="AK31" s="300">
        <v>0</v>
      </c>
      <c r="AL31" s="301"/>
      <c r="AM31" s="301"/>
      <c r="AN31" s="301"/>
      <c r="AO31" s="301"/>
      <c r="AP31" s="42"/>
      <c r="AQ31" s="42"/>
      <c r="AR31" s="43"/>
      <c r="BE31" s="290"/>
    </row>
    <row r="32" spans="1:71" s="3" customFormat="1" ht="14.45" hidden="1" customHeight="1">
      <c r="B32" s="41"/>
      <c r="C32" s="42"/>
      <c r="D32" s="42"/>
      <c r="E32" s="42"/>
      <c r="F32" s="30" t="s">
        <v>42</v>
      </c>
      <c r="G32" s="42"/>
      <c r="H32" s="42"/>
      <c r="I32" s="42"/>
      <c r="J32" s="42"/>
      <c r="K32" s="42"/>
      <c r="L32" s="302">
        <v>0.15</v>
      </c>
      <c r="M32" s="301"/>
      <c r="N32" s="301"/>
      <c r="O32" s="301"/>
      <c r="P32" s="301"/>
      <c r="Q32" s="42"/>
      <c r="R32" s="42"/>
      <c r="S32" s="42"/>
      <c r="T32" s="42"/>
      <c r="U32" s="42"/>
      <c r="V32" s="42"/>
      <c r="W32" s="300">
        <f>ROUND(BC94, 2)</f>
        <v>0</v>
      </c>
      <c r="X32" s="301"/>
      <c r="Y32" s="301"/>
      <c r="Z32" s="301"/>
      <c r="AA32" s="301"/>
      <c r="AB32" s="301"/>
      <c r="AC32" s="301"/>
      <c r="AD32" s="301"/>
      <c r="AE32" s="301"/>
      <c r="AF32" s="42"/>
      <c r="AG32" s="42"/>
      <c r="AH32" s="42"/>
      <c r="AI32" s="42"/>
      <c r="AJ32" s="42"/>
      <c r="AK32" s="300">
        <v>0</v>
      </c>
      <c r="AL32" s="301"/>
      <c r="AM32" s="301"/>
      <c r="AN32" s="301"/>
      <c r="AO32" s="301"/>
      <c r="AP32" s="42"/>
      <c r="AQ32" s="42"/>
      <c r="AR32" s="43"/>
      <c r="BE32" s="290"/>
    </row>
    <row r="33" spans="1:57" s="3" customFormat="1" ht="14.45" hidden="1" customHeight="1">
      <c r="B33" s="41"/>
      <c r="C33" s="42"/>
      <c r="D33" s="42"/>
      <c r="E33" s="42"/>
      <c r="F33" s="30" t="s">
        <v>43</v>
      </c>
      <c r="G33" s="42"/>
      <c r="H33" s="42"/>
      <c r="I33" s="42"/>
      <c r="J33" s="42"/>
      <c r="K33" s="42"/>
      <c r="L33" s="302">
        <v>0</v>
      </c>
      <c r="M33" s="301"/>
      <c r="N33" s="301"/>
      <c r="O33" s="301"/>
      <c r="P33" s="301"/>
      <c r="Q33" s="42"/>
      <c r="R33" s="42"/>
      <c r="S33" s="42"/>
      <c r="T33" s="42"/>
      <c r="U33" s="42"/>
      <c r="V33" s="42"/>
      <c r="W33" s="300">
        <f>ROUND(BD94, 2)</f>
        <v>0</v>
      </c>
      <c r="X33" s="301"/>
      <c r="Y33" s="301"/>
      <c r="Z33" s="301"/>
      <c r="AA33" s="301"/>
      <c r="AB33" s="301"/>
      <c r="AC33" s="301"/>
      <c r="AD33" s="301"/>
      <c r="AE33" s="301"/>
      <c r="AF33" s="42"/>
      <c r="AG33" s="42"/>
      <c r="AH33" s="42"/>
      <c r="AI33" s="42"/>
      <c r="AJ33" s="42"/>
      <c r="AK33" s="300">
        <v>0</v>
      </c>
      <c r="AL33" s="301"/>
      <c r="AM33" s="301"/>
      <c r="AN33" s="301"/>
      <c r="AO33" s="301"/>
      <c r="AP33" s="42"/>
      <c r="AQ33" s="42"/>
      <c r="AR33" s="43"/>
      <c r="BE33" s="290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289"/>
    </row>
    <row r="35" spans="1:57" s="2" customFormat="1" ht="25.9" customHeight="1">
      <c r="A35" s="35"/>
      <c r="B35" s="36"/>
      <c r="C35" s="44"/>
      <c r="D35" s="45" t="s">
        <v>44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45</v>
      </c>
      <c r="U35" s="46"/>
      <c r="V35" s="46"/>
      <c r="W35" s="46"/>
      <c r="X35" s="306" t="s">
        <v>46</v>
      </c>
      <c r="Y35" s="304"/>
      <c r="Z35" s="304"/>
      <c r="AA35" s="304"/>
      <c r="AB35" s="304"/>
      <c r="AC35" s="46"/>
      <c r="AD35" s="46"/>
      <c r="AE35" s="46"/>
      <c r="AF35" s="46"/>
      <c r="AG35" s="46"/>
      <c r="AH35" s="46"/>
      <c r="AI35" s="46"/>
      <c r="AJ35" s="46"/>
      <c r="AK35" s="303">
        <f>SUM(AK26:AK33)</f>
        <v>0</v>
      </c>
      <c r="AL35" s="304"/>
      <c r="AM35" s="304"/>
      <c r="AN35" s="304"/>
      <c r="AO35" s="305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14.4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0"/>
      <c r="BE37" s="35"/>
    </row>
    <row r="38" spans="1:57" s="1" customFormat="1" ht="14.45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pans="1:57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pans="1:57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8"/>
      <c r="C49" s="49"/>
      <c r="D49" s="50" t="s">
        <v>47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48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 ht="11.25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 ht="11.25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 ht="11.25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 ht="11.25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 ht="11.2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 ht="11.25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 ht="11.25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 ht="11.25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 ht="11.25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>
      <c r="A60" s="35"/>
      <c r="B60" s="36"/>
      <c r="C60" s="37"/>
      <c r="D60" s="53" t="s">
        <v>49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3" t="s">
        <v>50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3" t="s">
        <v>49</v>
      </c>
      <c r="AI60" s="39"/>
      <c r="AJ60" s="39"/>
      <c r="AK60" s="39"/>
      <c r="AL60" s="39"/>
      <c r="AM60" s="53" t="s">
        <v>50</v>
      </c>
      <c r="AN60" s="39"/>
      <c r="AO60" s="39"/>
      <c r="AP60" s="37"/>
      <c r="AQ60" s="37"/>
      <c r="AR60" s="40"/>
      <c r="BE60" s="35"/>
    </row>
    <row r="61" spans="1:57" ht="11.25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 ht="11.25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 ht="11.25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>
      <c r="A64" s="35"/>
      <c r="B64" s="36"/>
      <c r="C64" s="37"/>
      <c r="D64" s="50" t="s">
        <v>51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52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40"/>
      <c r="BE64" s="35"/>
    </row>
    <row r="65" spans="1:57" ht="11.2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 ht="11.25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 ht="11.25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 ht="11.25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 ht="11.25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 ht="11.25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 ht="11.25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 ht="11.25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 ht="11.25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 ht="11.25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>
      <c r="A75" s="35"/>
      <c r="B75" s="36"/>
      <c r="C75" s="37"/>
      <c r="D75" s="53" t="s">
        <v>49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3" t="s">
        <v>50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3" t="s">
        <v>49</v>
      </c>
      <c r="AI75" s="39"/>
      <c r="AJ75" s="39"/>
      <c r="AK75" s="39"/>
      <c r="AL75" s="39"/>
      <c r="AM75" s="53" t="s">
        <v>50</v>
      </c>
      <c r="AN75" s="39"/>
      <c r="AO75" s="39"/>
      <c r="AP75" s="37"/>
      <c r="AQ75" s="37"/>
      <c r="AR75" s="40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0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40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40"/>
      <c r="BE81" s="35"/>
    </row>
    <row r="82" spans="1:91" s="2" customFormat="1" ht="24.95" customHeight="1">
      <c r="A82" s="35"/>
      <c r="B82" s="36"/>
      <c r="C82" s="24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0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0"/>
      <c r="BE83" s="35"/>
    </row>
    <row r="84" spans="1:91" s="4" customFormat="1" ht="12" customHeight="1">
      <c r="B84" s="59"/>
      <c r="C84" s="30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274-2020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67" t="str">
        <f>K6</f>
        <v>Nové mesto nad Metují - oprava bytu č.5 - PROJEKČNÍ ROZPOČET</v>
      </c>
      <c r="M85" s="268"/>
      <c r="N85" s="268"/>
      <c r="O85" s="268"/>
      <c r="P85" s="268"/>
      <c r="Q85" s="268"/>
      <c r="R85" s="268"/>
      <c r="S85" s="268"/>
      <c r="T85" s="268"/>
      <c r="U85" s="268"/>
      <c r="V85" s="268"/>
      <c r="W85" s="268"/>
      <c r="X85" s="268"/>
      <c r="Y85" s="268"/>
      <c r="Z85" s="268"/>
      <c r="AA85" s="268"/>
      <c r="AB85" s="268"/>
      <c r="AC85" s="268"/>
      <c r="AD85" s="268"/>
      <c r="AE85" s="268"/>
      <c r="AF85" s="268"/>
      <c r="AG85" s="268"/>
      <c r="AH85" s="268"/>
      <c r="AI85" s="268"/>
      <c r="AJ85" s="268"/>
      <c r="AK85" s="268"/>
      <c r="AL85" s="268"/>
      <c r="AM85" s="268"/>
      <c r="AN85" s="268"/>
      <c r="AO85" s="268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0"/>
      <c r="BE86" s="35"/>
    </row>
    <row r="87" spans="1:91" s="2" customFormat="1" ht="12" customHeight="1">
      <c r="A87" s="35"/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Nové mesto nad Metují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269" t="str">
        <f>IF(AN8= "","",AN8)</f>
        <v>20. 1. 2021</v>
      </c>
      <c r="AN87" s="269"/>
      <c r="AO87" s="37"/>
      <c r="AP87" s="37"/>
      <c r="AQ87" s="37"/>
      <c r="AR87" s="40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0"/>
      <c r="BE88" s="35"/>
    </row>
    <row r="89" spans="1:91" s="2" customFormat="1" ht="15.2" customHeight="1">
      <c r="A89" s="35"/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30</v>
      </c>
      <c r="AJ89" s="37"/>
      <c r="AK89" s="37"/>
      <c r="AL89" s="37"/>
      <c r="AM89" s="270" t="str">
        <f>IF(E17="","",E17)</f>
        <v xml:space="preserve"> </v>
      </c>
      <c r="AN89" s="271"/>
      <c r="AO89" s="271"/>
      <c r="AP89" s="271"/>
      <c r="AQ89" s="37"/>
      <c r="AR89" s="40"/>
      <c r="AS89" s="272" t="s">
        <v>54</v>
      </c>
      <c r="AT89" s="273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30" t="s">
        <v>28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32</v>
      </c>
      <c r="AJ90" s="37"/>
      <c r="AK90" s="37"/>
      <c r="AL90" s="37"/>
      <c r="AM90" s="270" t="str">
        <f>IF(E20="","",E20)</f>
        <v xml:space="preserve"> </v>
      </c>
      <c r="AN90" s="271"/>
      <c r="AO90" s="271"/>
      <c r="AP90" s="271"/>
      <c r="AQ90" s="37"/>
      <c r="AR90" s="40"/>
      <c r="AS90" s="274"/>
      <c r="AT90" s="275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0"/>
      <c r="AS91" s="276"/>
      <c r="AT91" s="277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78" t="s">
        <v>55</v>
      </c>
      <c r="D92" s="279"/>
      <c r="E92" s="279"/>
      <c r="F92" s="279"/>
      <c r="G92" s="279"/>
      <c r="H92" s="74"/>
      <c r="I92" s="281" t="s">
        <v>56</v>
      </c>
      <c r="J92" s="279"/>
      <c r="K92" s="279"/>
      <c r="L92" s="279"/>
      <c r="M92" s="279"/>
      <c r="N92" s="279"/>
      <c r="O92" s="279"/>
      <c r="P92" s="279"/>
      <c r="Q92" s="279"/>
      <c r="R92" s="279"/>
      <c r="S92" s="279"/>
      <c r="T92" s="279"/>
      <c r="U92" s="279"/>
      <c r="V92" s="279"/>
      <c r="W92" s="279"/>
      <c r="X92" s="279"/>
      <c r="Y92" s="279"/>
      <c r="Z92" s="279"/>
      <c r="AA92" s="279"/>
      <c r="AB92" s="279"/>
      <c r="AC92" s="279"/>
      <c r="AD92" s="279"/>
      <c r="AE92" s="279"/>
      <c r="AF92" s="279"/>
      <c r="AG92" s="280" t="s">
        <v>57</v>
      </c>
      <c r="AH92" s="279"/>
      <c r="AI92" s="279"/>
      <c r="AJ92" s="279"/>
      <c r="AK92" s="279"/>
      <c r="AL92" s="279"/>
      <c r="AM92" s="279"/>
      <c r="AN92" s="281" t="s">
        <v>58</v>
      </c>
      <c r="AO92" s="279"/>
      <c r="AP92" s="282"/>
      <c r="AQ92" s="75" t="s">
        <v>59</v>
      </c>
      <c r="AR92" s="40"/>
      <c r="AS92" s="76" t="s">
        <v>60</v>
      </c>
      <c r="AT92" s="77" t="s">
        <v>61</v>
      </c>
      <c r="AU92" s="77" t="s">
        <v>62</v>
      </c>
      <c r="AV92" s="77" t="s">
        <v>63</v>
      </c>
      <c r="AW92" s="77" t="s">
        <v>64</v>
      </c>
      <c r="AX92" s="77" t="s">
        <v>65</v>
      </c>
      <c r="AY92" s="77" t="s">
        <v>66</v>
      </c>
      <c r="AZ92" s="77" t="s">
        <v>67</v>
      </c>
      <c r="BA92" s="77" t="s">
        <v>68</v>
      </c>
      <c r="BB92" s="77" t="s">
        <v>69</v>
      </c>
      <c r="BC92" s="77" t="s">
        <v>70</v>
      </c>
      <c r="BD92" s="78" t="s">
        <v>71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0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72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86">
        <f>ROUND(SUM(AG95:AG98),2)</f>
        <v>0</v>
      </c>
      <c r="AH94" s="286"/>
      <c r="AI94" s="286"/>
      <c r="AJ94" s="286"/>
      <c r="AK94" s="286"/>
      <c r="AL94" s="286"/>
      <c r="AM94" s="286"/>
      <c r="AN94" s="287">
        <f>SUM(AG94,AT94)</f>
        <v>0</v>
      </c>
      <c r="AO94" s="287"/>
      <c r="AP94" s="287"/>
      <c r="AQ94" s="86" t="s">
        <v>1</v>
      </c>
      <c r="AR94" s="87"/>
      <c r="AS94" s="88">
        <f>ROUND(SUM(AS95:AS98),2)</f>
        <v>0</v>
      </c>
      <c r="AT94" s="89">
        <f>ROUND(SUM(AV94:AW94),2)</f>
        <v>0</v>
      </c>
      <c r="AU94" s="90">
        <f>ROUND(SUM(AU95:AU98),5)</f>
        <v>0</v>
      </c>
      <c r="AV94" s="89">
        <f>ROUND(AZ94*L29,2)</f>
        <v>0</v>
      </c>
      <c r="AW94" s="89">
        <f>ROUND(BA94*L30,2)</f>
        <v>0</v>
      </c>
      <c r="AX94" s="89">
        <f>ROUND(BB94*L29,2)</f>
        <v>0</v>
      </c>
      <c r="AY94" s="89">
        <f>ROUND(BC94*L30,2)</f>
        <v>0</v>
      </c>
      <c r="AZ94" s="89">
        <f>ROUND(SUM(AZ95:AZ98),2)</f>
        <v>0</v>
      </c>
      <c r="BA94" s="89">
        <f>ROUND(SUM(BA95:BA98),2)</f>
        <v>0</v>
      </c>
      <c r="BB94" s="89">
        <f>ROUND(SUM(BB95:BB98),2)</f>
        <v>0</v>
      </c>
      <c r="BC94" s="89">
        <f>ROUND(SUM(BC95:BC98),2)</f>
        <v>0</v>
      </c>
      <c r="BD94" s="91">
        <f>ROUND(SUM(BD95:BD98),2)</f>
        <v>0</v>
      </c>
      <c r="BS94" s="92" t="s">
        <v>73</v>
      </c>
      <c r="BT94" s="92" t="s">
        <v>74</v>
      </c>
      <c r="BU94" s="93" t="s">
        <v>75</v>
      </c>
      <c r="BV94" s="92" t="s">
        <v>76</v>
      </c>
      <c r="BW94" s="92" t="s">
        <v>5</v>
      </c>
      <c r="BX94" s="92" t="s">
        <v>77</v>
      </c>
      <c r="CL94" s="92" t="s">
        <v>1</v>
      </c>
    </row>
    <row r="95" spans="1:91" s="7" customFormat="1" ht="16.5" customHeight="1">
      <c r="A95" s="94" t="s">
        <v>78</v>
      </c>
      <c r="B95" s="95"/>
      <c r="C95" s="96"/>
      <c r="D95" s="283" t="s">
        <v>79</v>
      </c>
      <c r="E95" s="283"/>
      <c r="F95" s="283"/>
      <c r="G95" s="283"/>
      <c r="H95" s="283"/>
      <c r="I95" s="97"/>
      <c r="J95" s="283" t="s">
        <v>80</v>
      </c>
      <c r="K95" s="283"/>
      <c r="L95" s="283"/>
      <c r="M95" s="283"/>
      <c r="N95" s="283"/>
      <c r="O95" s="283"/>
      <c r="P95" s="283"/>
      <c r="Q95" s="283"/>
      <c r="R95" s="283"/>
      <c r="S95" s="283"/>
      <c r="T95" s="283"/>
      <c r="U95" s="283"/>
      <c r="V95" s="283"/>
      <c r="W95" s="283"/>
      <c r="X95" s="283"/>
      <c r="Y95" s="283"/>
      <c r="Z95" s="283"/>
      <c r="AA95" s="283"/>
      <c r="AB95" s="283"/>
      <c r="AC95" s="283"/>
      <c r="AD95" s="283"/>
      <c r="AE95" s="283"/>
      <c r="AF95" s="283"/>
      <c r="AG95" s="284">
        <f>'D.1.1 - Architektonicko -...'!J30</f>
        <v>0</v>
      </c>
      <c r="AH95" s="285"/>
      <c r="AI95" s="285"/>
      <c r="AJ95" s="285"/>
      <c r="AK95" s="285"/>
      <c r="AL95" s="285"/>
      <c r="AM95" s="285"/>
      <c r="AN95" s="284">
        <f>SUM(AG95,AT95)</f>
        <v>0</v>
      </c>
      <c r="AO95" s="285"/>
      <c r="AP95" s="285"/>
      <c r="AQ95" s="98" t="s">
        <v>81</v>
      </c>
      <c r="AR95" s="99"/>
      <c r="AS95" s="100">
        <v>0</v>
      </c>
      <c r="AT95" s="101">
        <f>ROUND(SUM(AV95:AW95),2)</f>
        <v>0</v>
      </c>
      <c r="AU95" s="102">
        <f>'D.1.1 - Architektonicko -...'!P138</f>
        <v>0</v>
      </c>
      <c r="AV95" s="101">
        <f>'D.1.1 - Architektonicko -...'!J33</f>
        <v>0</v>
      </c>
      <c r="AW95" s="101">
        <f>'D.1.1 - Architektonicko -...'!J34</f>
        <v>0</v>
      </c>
      <c r="AX95" s="101">
        <f>'D.1.1 - Architektonicko -...'!J35</f>
        <v>0</v>
      </c>
      <c r="AY95" s="101">
        <f>'D.1.1 - Architektonicko -...'!J36</f>
        <v>0</v>
      </c>
      <c r="AZ95" s="101">
        <f>'D.1.1 - Architektonicko -...'!F33</f>
        <v>0</v>
      </c>
      <c r="BA95" s="101">
        <f>'D.1.1 - Architektonicko -...'!F34</f>
        <v>0</v>
      </c>
      <c r="BB95" s="101">
        <f>'D.1.1 - Architektonicko -...'!F35</f>
        <v>0</v>
      </c>
      <c r="BC95" s="101">
        <f>'D.1.1 - Architektonicko -...'!F36</f>
        <v>0</v>
      </c>
      <c r="BD95" s="103">
        <f>'D.1.1 - Architektonicko -...'!F37</f>
        <v>0</v>
      </c>
      <c r="BT95" s="104" t="s">
        <v>82</v>
      </c>
      <c r="BV95" s="104" t="s">
        <v>76</v>
      </c>
      <c r="BW95" s="104" t="s">
        <v>83</v>
      </c>
      <c r="BX95" s="104" t="s">
        <v>5</v>
      </c>
      <c r="CL95" s="104" t="s">
        <v>1</v>
      </c>
      <c r="CM95" s="104" t="s">
        <v>84</v>
      </c>
    </row>
    <row r="96" spans="1:91" s="7" customFormat="1" ht="16.5" customHeight="1">
      <c r="A96" s="94" t="s">
        <v>78</v>
      </c>
      <c r="B96" s="95"/>
      <c r="C96" s="96"/>
      <c r="D96" s="283" t="s">
        <v>85</v>
      </c>
      <c r="E96" s="283"/>
      <c r="F96" s="283"/>
      <c r="G96" s="283"/>
      <c r="H96" s="283"/>
      <c r="I96" s="97"/>
      <c r="J96" s="283" t="s">
        <v>86</v>
      </c>
      <c r="K96" s="283"/>
      <c r="L96" s="283"/>
      <c r="M96" s="283"/>
      <c r="N96" s="283"/>
      <c r="O96" s="283"/>
      <c r="P96" s="283"/>
      <c r="Q96" s="283"/>
      <c r="R96" s="283"/>
      <c r="S96" s="283"/>
      <c r="T96" s="283"/>
      <c r="U96" s="283"/>
      <c r="V96" s="283"/>
      <c r="W96" s="283"/>
      <c r="X96" s="283"/>
      <c r="Y96" s="283"/>
      <c r="Z96" s="283"/>
      <c r="AA96" s="283"/>
      <c r="AB96" s="283"/>
      <c r="AC96" s="283"/>
      <c r="AD96" s="283"/>
      <c r="AE96" s="283"/>
      <c r="AF96" s="283"/>
      <c r="AG96" s="284">
        <f>'D.UT - Vytápění'!J30</f>
        <v>0</v>
      </c>
      <c r="AH96" s="285"/>
      <c r="AI96" s="285"/>
      <c r="AJ96" s="285"/>
      <c r="AK96" s="285"/>
      <c r="AL96" s="285"/>
      <c r="AM96" s="285"/>
      <c r="AN96" s="284">
        <f>SUM(AG96,AT96)</f>
        <v>0</v>
      </c>
      <c r="AO96" s="285"/>
      <c r="AP96" s="285"/>
      <c r="AQ96" s="98" t="s">
        <v>81</v>
      </c>
      <c r="AR96" s="99"/>
      <c r="AS96" s="100">
        <v>0</v>
      </c>
      <c r="AT96" s="101">
        <f>ROUND(SUM(AV96:AW96),2)</f>
        <v>0</v>
      </c>
      <c r="AU96" s="102">
        <f>'D.UT - Vytápění'!P124</f>
        <v>0</v>
      </c>
      <c r="AV96" s="101">
        <f>'D.UT - Vytápění'!J33</f>
        <v>0</v>
      </c>
      <c r="AW96" s="101">
        <f>'D.UT - Vytápění'!J34</f>
        <v>0</v>
      </c>
      <c r="AX96" s="101">
        <f>'D.UT - Vytápění'!J35</f>
        <v>0</v>
      </c>
      <c r="AY96" s="101">
        <f>'D.UT - Vytápění'!J36</f>
        <v>0</v>
      </c>
      <c r="AZ96" s="101">
        <f>'D.UT - Vytápění'!F33</f>
        <v>0</v>
      </c>
      <c r="BA96" s="101">
        <f>'D.UT - Vytápění'!F34</f>
        <v>0</v>
      </c>
      <c r="BB96" s="101">
        <f>'D.UT - Vytápění'!F35</f>
        <v>0</v>
      </c>
      <c r="BC96" s="101">
        <f>'D.UT - Vytápění'!F36</f>
        <v>0</v>
      </c>
      <c r="BD96" s="103">
        <f>'D.UT - Vytápění'!F37</f>
        <v>0</v>
      </c>
      <c r="BT96" s="104" t="s">
        <v>82</v>
      </c>
      <c r="BV96" s="104" t="s">
        <v>76</v>
      </c>
      <c r="BW96" s="104" t="s">
        <v>87</v>
      </c>
      <c r="BX96" s="104" t="s">
        <v>5</v>
      </c>
      <c r="CL96" s="104" t="s">
        <v>1</v>
      </c>
      <c r="CM96" s="104" t="s">
        <v>84</v>
      </c>
    </row>
    <row r="97" spans="1:91" s="7" customFormat="1" ht="16.5" customHeight="1">
      <c r="A97" s="94" t="s">
        <v>78</v>
      </c>
      <c r="B97" s="95"/>
      <c r="C97" s="96"/>
      <c r="D97" s="283" t="s">
        <v>88</v>
      </c>
      <c r="E97" s="283"/>
      <c r="F97" s="283"/>
      <c r="G97" s="283"/>
      <c r="H97" s="283"/>
      <c r="I97" s="97"/>
      <c r="J97" s="283" t="s">
        <v>89</v>
      </c>
      <c r="K97" s="283"/>
      <c r="L97" s="283"/>
      <c r="M97" s="283"/>
      <c r="N97" s="283"/>
      <c r="O97" s="283"/>
      <c r="P97" s="283"/>
      <c r="Q97" s="283"/>
      <c r="R97" s="283"/>
      <c r="S97" s="283"/>
      <c r="T97" s="283"/>
      <c r="U97" s="283"/>
      <c r="V97" s="283"/>
      <c r="W97" s="283"/>
      <c r="X97" s="283"/>
      <c r="Y97" s="283"/>
      <c r="Z97" s="283"/>
      <c r="AA97" s="283"/>
      <c r="AB97" s="283"/>
      <c r="AC97" s="283"/>
      <c r="AD97" s="283"/>
      <c r="AE97" s="283"/>
      <c r="AF97" s="283"/>
      <c r="AG97" s="284">
        <f>'D.ZT - Zdravotně - techni...'!J30</f>
        <v>0</v>
      </c>
      <c r="AH97" s="285"/>
      <c r="AI97" s="285"/>
      <c r="AJ97" s="285"/>
      <c r="AK97" s="285"/>
      <c r="AL97" s="285"/>
      <c r="AM97" s="285"/>
      <c r="AN97" s="284">
        <f>SUM(AG97,AT97)</f>
        <v>0</v>
      </c>
      <c r="AO97" s="285"/>
      <c r="AP97" s="285"/>
      <c r="AQ97" s="98" t="s">
        <v>81</v>
      </c>
      <c r="AR97" s="99"/>
      <c r="AS97" s="100">
        <v>0</v>
      </c>
      <c r="AT97" s="101">
        <f>ROUND(SUM(AV97:AW97),2)</f>
        <v>0</v>
      </c>
      <c r="AU97" s="102">
        <f>'D.ZT - Zdravotně - techni...'!P124</f>
        <v>0</v>
      </c>
      <c r="AV97" s="101">
        <f>'D.ZT - Zdravotně - techni...'!J33</f>
        <v>0</v>
      </c>
      <c r="AW97" s="101">
        <f>'D.ZT - Zdravotně - techni...'!J34</f>
        <v>0</v>
      </c>
      <c r="AX97" s="101">
        <f>'D.ZT - Zdravotně - techni...'!J35</f>
        <v>0</v>
      </c>
      <c r="AY97" s="101">
        <f>'D.ZT - Zdravotně - techni...'!J36</f>
        <v>0</v>
      </c>
      <c r="AZ97" s="101">
        <f>'D.ZT - Zdravotně - techni...'!F33</f>
        <v>0</v>
      </c>
      <c r="BA97" s="101">
        <f>'D.ZT - Zdravotně - techni...'!F34</f>
        <v>0</v>
      </c>
      <c r="BB97" s="101">
        <f>'D.ZT - Zdravotně - techni...'!F35</f>
        <v>0</v>
      </c>
      <c r="BC97" s="101">
        <f>'D.ZT - Zdravotně - techni...'!F36</f>
        <v>0</v>
      </c>
      <c r="BD97" s="103">
        <f>'D.ZT - Zdravotně - techni...'!F37</f>
        <v>0</v>
      </c>
      <c r="BT97" s="104" t="s">
        <v>82</v>
      </c>
      <c r="BV97" s="104" t="s">
        <v>76</v>
      </c>
      <c r="BW97" s="104" t="s">
        <v>90</v>
      </c>
      <c r="BX97" s="104" t="s">
        <v>5</v>
      </c>
      <c r="CL97" s="104" t="s">
        <v>1</v>
      </c>
      <c r="CM97" s="104" t="s">
        <v>84</v>
      </c>
    </row>
    <row r="98" spans="1:91" s="7" customFormat="1" ht="24.75" customHeight="1">
      <c r="A98" s="94" t="s">
        <v>78</v>
      </c>
      <c r="B98" s="95"/>
      <c r="C98" s="96"/>
      <c r="D98" s="283" t="s">
        <v>91</v>
      </c>
      <c r="E98" s="283"/>
      <c r="F98" s="283"/>
      <c r="G98" s="283"/>
      <c r="H98" s="283"/>
      <c r="I98" s="97"/>
      <c r="J98" s="283" t="s">
        <v>92</v>
      </c>
      <c r="K98" s="283"/>
      <c r="L98" s="283"/>
      <c r="M98" s="283"/>
      <c r="N98" s="283"/>
      <c r="O98" s="283"/>
      <c r="P98" s="283"/>
      <c r="Q98" s="283"/>
      <c r="R98" s="283"/>
      <c r="S98" s="283"/>
      <c r="T98" s="283"/>
      <c r="U98" s="283"/>
      <c r="V98" s="283"/>
      <c r="W98" s="283"/>
      <c r="X98" s="283"/>
      <c r="Y98" s="283"/>
      <c r="Z98" s="283"/>
      <c r="AA98" s="283"/>
      <c r="AB98" s="283"/>
      <c r="AC98" s="283"/>
      <c r="AD98" s="283"/>
      <c r="AE98" s="283"/>
      <c r="AF98" s="283"/>
      <c r="AG98" s="284">
        <f>'Elektroinstalace - Elektr...'!J30</f>
        <v>0</v>
      </c>
      <c r="AH98" s="285"/>
      <c r="AI98" s="285"/>
      <c r="AJ98" s="285"/>
      <c r="AK98" s="285"/>
      <c r="AL98" s="285"/>
      <c r="AM98" s="285"/>
      <c r="AN98" s="284">
        <f>SUM(AG98,AT98)</f>
        <v>0</v>
      </c>
      <c r="AO98" s="285"/>
      <c r="AP98" s="285"/>
      <c r="AQ98" s="98" t="s">
        <v>81</v>
      </c>
      <c r="AR98" s="99"/>
      <c r="AS98" s="105">
        <v>0</v>
      </c>
      <c r="AT98" s="106">
        <f>ROUND(SUM(AV98:AW98),2)</f>
        <v>0</v>
      </c>
      <c r="AU98" s="107">
        <f>'Elektroinstalace - Elektr...'!P147</f>
        <v>0</v>
      </c>
      <c r="AV98" s="106">
        <f>'Elektroinstalace - Elektr...'!J33</f>
        <v>0</v>
      </c>
      <c r="AW98" s="106">
        <f>'Elektroinstalace - Elektr...'!J34</f>
        <v>0</v>
      </c>
      <c r="AX98" s="106">
        <f>'Elektroinstalace - Elektr...'!J35</f>
        <v>0</v>
      </c>
      <c r="AY98" s="106">
        <f>'Elektroinstalace - Elektr...'!J36</f>
        <v>0</v>
      </c>
      <c r="AZ98" s="106">
        <f>'Elektroinstalace - Elektr...'!F33</f>
        <v>0</v>
      </c>
      <c r="BA98" s="106">
        <f>'Elektroinstalace - Elektr...'!F34</f>
        <v>0</v>
      </c>
      <c r="BB98" s="106">
        <f>'Elektroinstalace - Elektr...'!F35</f>
        <v>0</v>
      </c>
      <c r="BC98" s="106">
        <f>'Elektroinstalace - Elektr...'!F36</f>
        <v>0</v>
      </c>
      <c r="BD98" s="108">
        <f>'Elektroinstalace - Elektr...'!F37</f>
        <v>0</v>
      </c>
      <c r="BT98" s="104" t="s">
        <v>82</v>
      </c>
      <c r="BV98" s="104" t="s">
        <v>76</v>
      </c>
      <c r="BW98" s="104" t="s">
        <v>93</v>
      </c>
      <c r="BX98" s="104" t="s">
        <v>5</v>
      </c>
      <c r="CL98" s="104" t="s">
        <v>1</v>
      </c>
      <c r="CM98" s="104" t="s">
        <v>84</v>
      </c>
    </row>
    <row r="99" spans="1:91" s="2" customFormat="1" ht="30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40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  <row r="100" spans="1:91" s="2" customFormat="1" ht="6.95" customHeight="1">
      <c r="A100" s="35"/>
      <c r="B100" s="55"/>
      <c r="C100" s="56"/>
      <c r="D100" s="56"/>
      <c r="E100" s="56"/>
      <c r="F100" s="56"/>
      <c r="G100" s="56"/>
      <c r="H100" s="56"/>
      <c r="I100" s="56"/>
      <c r="J100" s="56"/>
      <c r="K100" s="56"/>
      <c r="L100" s="56"/>
      <c r="M100" s="56"/>
      <c r="N100" s="56"/>
      <c r="O100" s="56"/>
      <c r="P100" s="56"/>
      <c r="Q100" s="56"/>
      <c r="R100" s="56"/>
      <c r="S100" s="56"/>
      <c r="T100" s="56"/>
      <c r="U100" s="56"/>
      <c r="V100" s="56"/>
      <c r="W100" s="56"/>
      <c r="X100" s="56"/>
      <c r="Y100" s="56"/>
      <c r="Z100" s="56"/>
      <c r="AA100" s="56"/>
      <c r="AB100" s="56"/>
      <c r="AC100" s="56"/>
      <c r="AD100" s="56"/>
      <c r="AE100" s="56"/>
      <c r="AF100" s="56"/>
      <c r="AG100" s="56"/>
      <c r="AH100" s="56"/>
      <c r="AI100" s="56"/>
      <c r="AJ100" s="56"/>
      <c r="AK100" s="56"/>
      <c r="AL100" s="56"/>
      <c r="AM100" s="56"/>
      <c r="AN100" s="56"/>
      <c r="AO100" s="56"/>
      <c r="AP100" s="56"/>
      <c r="AQ100" s="56"/>
      <c r="AR100" s="40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</sheetData>
  <sheetProtection algorithmName="SHA-512" hashValue="wNBsSV5osAVWgEUzTT9oIZNVzD5H8TfwdH+OPimjLAlZxtPBTmIsiUC77JQixcQ5H3AHKJCGY+JkcnX1A+gHmw==" saltValue="sm4MH0BtIN47FU5I0//ERaLg5o3YHpJcMv2ssQXxJnhWhDg3G89y1hTmZt6xoZBXNnRD2Nmmtre8E6vjViDuog==" spinCount="100000" sheet="1" objects="1" scenarios="1" formatColumns="0" formatRows="0"/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L85:AO85"/>
    <mergeCell ref="AM87:AN87"/>
    <mergeCell ref="AM89:AP89"/>
    <mergeCell ref="AS89:AT91"/>
    <mergeCell ref="AM90:AP90"/>
  </mergeCells>
  <hyperlinks>
    <hyperlink ref="A95" location="'D.1.1 - Architektonicko -...'!C2" display="/"/>
    <hyperlink ref="A96" location="'D.UT - Vytápění'!C2" display="/"/>
    <hyperlink ref="A97" location="'D.ZT - Zdravotně - techni...'!C2" display="/"/>
    <hyperlink ref="A98" location="'Elektroinstalace - Elektr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0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AT2" s="18" t="s">
        <v>83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84</v>
      </c>
    </row>
    <row r="4" spans="1:46" s="1" customFormat="1" ht="24.95" customHeight="1">
      <c r="B4" s="21"/>
      <c r="D4" s="111" t="s">
        <v>94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08" t="str">
        <f>'Rekapitulace stavby'!K6</f>
        <v>Nové mesto nad Metují - oprava bytu č.5 - PROJEKČNÍ ROZPOČET</v>
      </c>
      <c r="F7" s="309"/>
      <c r="G7" s="309"/>
      <c r="H7" s="309"/>
      <c r="L7" s="21"/>
    </row>
    <row r="8" spans="1:46" s="2" customFormat="1" ht="12" customHeight="1">
      <c r="A8" s="35"/>
      <c r="B8" s="40"/>
      <c r="C8" s="35"/>
      <c r="D8" s="113" t="s">
        <v>95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0" t="s">
        <v>96</v>
      </c>
      <c r="F9" s="311"/>
      <c r="G9" s="311"/>
      <c r="H9" s="311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26</v>
      </c>
      <c r="G12" s="35"/>
      <c r="H12" s="35"/>
      <c r="I12" s="113" t="s">
        <v>22</v>
      </c>
      <c r="J12" s="115" t="str">
        <f>'Rekapitulace stavby'!AN8</f>
        <v>20. 1. 2021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tr">
        <f>IF('Rekapitulace stavby'!E11="","",'Rekapitulace stavby'!E11)</f>
        <v xml:space="preserve"> </v>
      </c>
      <c r="F15" s="35"/>
      <c r="G15" s="35"/>
      <c r="H15" s="35"/>
      <c r="I15" s="113" t="s">
        <v>27</v>
      </c>
      <c r="J15" s="11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28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2" t="str">
        <f>'Rekapitulace stavby'!E14</f>
        <v>Vyplň údaj</v>
      </c>
      <c r="F18" s="313"/>
      <c r="G18" s="313"/>
      <c r="H18" s="313"/>
      <c r="I18" s="113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30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27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32</v>
      </c>
      <c r="E23" s="35"/>
      <c r="F23" s="35"/>
      <c r="G23" s="35"/>
      <c r="H23" s="35"/>
      <c r="I23" s="113" t="s">
        <v>25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3" t="s">
        <v>27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33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4" t="s">
        <v>1</v>
      </c>
      <c r="F27" s="314"/>
      <c r="G27" s="314"/>
      <c r="H27" s="314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34</v>
      </c>
      <c r="E30" s="35"/>
      <c r="F30" s="35"/>
      <c r="G30" s="35"/>
      <c r="H30" s="35"/>
      <c r="I30" s="35"/>
      <c r="J30" s="121">
        <f>ROUND(J138,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36</v>
      </c>
      <c r="G32" s="35"/>
      <c r="H32" s="35"/>
      <c r="I32" s="122" t="s">
        <v>35</v>
      </c>
      <c r="J32" s="122" t="s">
        <v>37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38</v>
      </c>
      <c r="E33" s="113" t="s">
        <v>39</v>
      </c>
      <c r="F33" s="124">
        <f>ROUND((SUM(BE138:BE602)),  2)</f>
        <v>0</v>
      </c>
      <c r="G33" s="35"/>
      <c r="H33" s="35"/>
      <c r="I33" s="125">
        <v>0.21</v>
      </c>
      <c r="J33" s="124">
        <f>ROUND(((SUM(BE138:BE602))*I33),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40</v>
      </c>
      <c r="F34" s="124">
        <f>ROUND((SUM(BF138:BF602)),  2)</f>
        <v>0</v>
      </c>
      <c r="G34" s="35"/>
      <c r="H34" s="35"/>
      <c r="I34" s="125">
        <v>0.15</v>
      </c>
      <c r="J34" s="124">
        <f>ROUND(((SUM(BF138:BF602))*I34),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41</v>
      </c>
      <c r="F35" s="124">
        <f>ROUND((SUM(BG138:BG602)),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42</v>
      </c>
      <c r="F36" s="124">
        <f>ROUND((SUM(BH138:BH602)),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43</v>
      </c>
      <c r="F37" s="124">
        <f>ROUND((SUM(BI138:BI602)),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44</v>
      </c>
      <c r="E39" s="128"/>
      <c r="F39" s="128"/>
      <c r="G39" s="129" t="s">
        <v>45</v>
      </c>
      <c r="H39" s="130" t="s">
        <v>46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47</v>
      </c>
      <c r="E50" s="134"/>
      <c r="F50" s="134"/>
      <c r="G50" s="133" t="s">
        <v>48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35" t="s">
        <v>49</v>
      </c>
      <c r="E61" s="136"/>
      <c r="F61" s="137" t="s">
        <v>50</v>
      </c>
      <c r="G61" s="135" t="s">
        <v>49</v>
      </c>
      <c r="H61" s="136"/>
      <c r="I61" s="136"/>
      <c r="J61" s="138" t="s">
        <v>50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3" t="s">
        <v>51</v>
      </c>
      <c r="E65" s="139"/>
      <c r="F65" s="139"/>
      <c r="G65" s="133" t="s">
        <v>52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35" t="s">
        <v>49</v>
      </c>
      <c r="E76" s="136"/>
      <c r="F76" s="137" t="s">
        <v>50</v>
      </c>
      <c r="G76" s="135" t="s">
        <v>49</v>
      </c>
      <c r="H76" s="136"/>
      <c r="I76" s="136"/>
      <c r="J76" s="138" t="s">
        <v>50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97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26.25" customHeight="1">
      <c r="A85" s="35"/>
      <c r="B85" s="36"/>
      <c r="C85" s="37"/>
      <c r="D85" s="37"/>
      <c r="E85" s="315" t="str">
        <f>E7</f>
        <v>Nové mesto nad Metují - oprava bytu č.5 - PROJEKČNÍ ROZPOČET</v>
      </c>
      <c r="F85" s="316"/>
      <c r="G85" s="316"/>
      <c r="H85" s="316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95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7" t="str">
        <f>E9</f>
        <v>D.1.1 - Architektonicko -...</v>
      </c>
      <c r="F87" s="317"/>
      <c r="G87" s="317"/>
      <c r="H87" s="317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20. 1. 2021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30" t="s">
        <v>30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98</v>
      </c>
      <c r="D94" s="145"/>
      <c r="E94" s="145"/>
      <c r="F94" s="145"/>
      <c r="G94" s="145"/>
      <c r="H94" s="145"/>
      <c r="I94" s="145"/>
      <c r="J94" s="146" t="s">
        <v>99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100</v>
      </c>
      <c r="D96" s="37"/>
      <c r="E96" s="37"/>
      <c r="F96" s="37"/>
      <c r="G96" s="37"/>
      <c r="H96" s="37"/>
      <c r="I96" s="37"/>
      <c r="J96" s="85">
        <f>J138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101</v>
      </c>
    </row>
    <row r="97" spans="2:12" s="9" customFormat="1" ht="24.95" customHeight="1">
      <c r="B97" s="148"/>
      <c r="C97" s="149"/>
      <c r="D97" s="150" t="s">
        <v>102</v>
      </c>
      <c r="E97" s="151"/>
      <c r="F97" s="151"/>
      <c r="G97" s="151"/>
      <c r="H97" s="151"/>
      <c r="I97" s="151"/>
      <c r="J97" s="152">
        <f>J139</f>
        <v>0</v>
      </c>
      <c r="K97" s="149"/>
      <c r="L97" s="153"/>
    </row>
    <row r="98" spans="2:12" s="10" customFormat="1" ht="19.899999999999999" customHeight="1">
      <c r="B98" s="154"/>
      <c r="C98" s="155"/>
      <c r="D98" s="156" t="s">
        <v>103</v>
      </c>
      <c r="E98" s="157"/>
      <c r="F98" s="157"/>
      <c r="G98" s="157"/>
      <c r="H98" s="157"/>
      <c r="I98" s="157"/>
      <c r="J98" s="158">
        <f>J140</f>
        <v>0</v>
      </c>
      <c r="K98" s="155"/>
      <c r="L98" s="159"/>
    </row>
    <row r="99" spans="2:12" s="10" customFormat="1" ht="19.899999999999999" customHeight="1">
      <c r="B99" s="154"/>
      <c r="C99" s="155"/>
      <c r="D99" s="156" t="s">
        <v>104</v>
      </c>
      <c r="E99" s="157"/>
      <c r="F99" s="157"/>
      <c r="G99" s="157"/>
      <c r="H99" s="157"/>
      <c r="I99" s="157"/>
      <c r="J99" s="158">
        <f>J172</f>
        <v>0</v>
      </c>
      <c r="K99" s="155"/>
      <c r="L99" s="159"/>
    </row>
    <row r="100" spans="2:12" s="10" customFormat="1" ht="19.899999999999999" customHeight="1">
      <c r="B100" s="154"/>
      <c r="C100" s="155"/>
      <c r="D100" s="156" t="s">
        <v>105</v>
      </c>
      <c r="E100" s="157"/>
      <c r="F100" s="157"/>
      <c r="G100" s="157"/>
      <c r="H100" s="157"/>
      <c r="I100" s="157"/>
      <c r="J100" s="158">
        <f>J230</f>
        <v>0</v>
      </c>
      <c r="K100" s="155"/>
      <c r="L100" s="159"/>
    </row>
    <row r="101" spans="2:12" s="10" customFormat="1" ht="19.899999999999999" customHeight="1">
      <c r="B101" s="154"/>
      <c r="C101" s="155"/>
      <c r="D101" s="156" t="s">
        <v>106</v>
      </c>
      <c r="E101" s="157"/>
      <c r="F101" s="157"/>
      <c r="G101" s="157"/>
      <c r="H101" s="157"/>
      <c r="I101" s="157"/>
      <c r="J101" s="158">
        <f>J303</f>
        <v>0</v>
      </c>
      <c r="K101" s="155"/>
      <c r="L101" s="159"/>
    </row>
    <row r="102" spans="2:12" s="10" customFormat="1" ht="19.899999999999999" customHeight="1">
      <c r="B102" s="154"/>
      <c r="C102" s="155"/>
      <c r="D102" s="156" t="s">
        <v>107</v>
      </c>
      <c r="E102" s="157"/>
      <c r="F102" s="157"/>
      <c r="G102" s="157"/>
      <c r="H102" s="157"/>
      <c r="I102" s="157"/>
      <c r="J102" s="158">
        <f>J314</f>
        <v>0</v>
      </c>
      <c r="K102" s="155"/>
      <c r="L102" s="159"/>
    </row>
    <row r="103" spans="2:12" s="9" customFormat="1" ht="24.95" customHeight="1">
      <c r="B103" s="148"/>
      <c r="C103" s="149"/>
      <c r="D103" s="150" t="s">
        <v>108</v>
      </c>
      <c r="E103" s="151"/>
      <c r="F103" s="151"/>
      <c r="G103" s="151"/>
      <c r="H103" s="151"/>
      <c r="I103" s="151"/>
      <c r="J103" s="152">
        <f>J317</f>
        <v>0</v>
      </c>
      <c r="K103" s="149"/>
      <c r="L103" s="153"/>
    </row>
    <row r="104" spans="2:12" s="10" customFormat="1" ht="19.899999999999999" customHeight="1">
      <c r="B104" s="154"/>
      <c r="C104" s="155"/>
      <c r="D104" s="156" t="s">
        <v>109</v>
      </c>
      <c r="E104" s="157"/>
      <c r="F104" s="157"/>
      <c r="G104" s="157"/>
      <c r="H104" s="157"/>
      <c r="I104" s="157"/>
      <c r="J104" s="158">
        <f>J318</f>
        <v>0</v>
      </c>
      <c r="K104" s="155"/>
      <c r="L104" s="159"/>
    </row>
    <row r="105" spans="2:12" s="10" customFormat="1" ht="19.899999999999999" customHeight="1">
      <c r="B105" s="154"/>
      <c r="C105" s="155"/>
      <c r="D105" s="156" t="s">
        <v>110</v>
      </c>
      <c r="E105" s="157"/>
      <c r="F105" s="157"/>
      <c r="G105" s="157"/>
      <c r="H105" s="157"/>
      <c r="I105" s="157"/>
      <c r="J105" s="158">
        <f>J329</f>
        <v>0</v>
      </c>
      <c r="K105" s="155"/>
      <c r="L105" s="159"/>
    </row>
    <row r="106" spans="2:12" s="10" customFormat="1" ht="19.899999999999999" customHeight="1">
      <c r="B106" s="154"/>
      <c r="C106" s="155"/>
      <c r="D106" s="156" t="s">
        <v>111</v>
      </c>
      <c r="E106" s="157"/>
      <c r="F106" s="157"/>
      <c r="G106" s="157"/>
      <c r="H106" s="157"/>
      <c r="I106" s="157"/>
      <c r="J106" s="158">
        <f>J332</f>
        <v>0</v>
      </c>
      <c r="K106" s="155"/>
      <c r="L106" s="159"/>
    </row>
    <row r="107" spans="2:12" s="10" customFormat="1" ht="19.899999999999999" customHeight="1">
      <c r="B107" s="154"/>
      <c r="C107" s="155"/>
      <c r="D107" s="156" t="s">
        <v>112</v>
      </c>
      <c r="E107" s="157"/>
      <c r="F107" s="157"/>
      <c r="G107" s="157"/>
      <c r="H107" s="157"/>
      <c r="I107" s="157"/>
      <c r="J107" s="158">
        <f>J347</f>
        <v>0</v>
      </c>
      <c r="K107" s="155"/>
      <c r="L107" s="159"/>
    </row>
    <row r="108" spans="2:12" s="10" customFormat="1" ht="19.899999999999999" customHeight="1">
      <c r="B108" s="154"/>
      <c r="C108" s="155"/>
      <c r="D108" s="156" t="s">
        <v>113</v>
      </c>
      <c r="E108" s="157"/>
      <c r="F108" s="157"/>
      <c r="G108" s="157"/>
      <c r="H108" s="157"/>
      <c r="I108" s="157"/>
      <c r="J108" s="158">
        <f>J401</f>
        <v>0</v>
      </c>
      <c r="K108" s="155"/>
      <c r="L108" s="159"/>
    </row>
    <row r="109" spans="2:12" s="10" customFormat="1" ht="19.899999999999999" customHeight="1">
      <c r="B109" s="154"/>
      <c r="C109" s="155"/>
      <c r="D109" s="156" t="s">
        <v>114</v>
      </c>
      <c r="E109" s="157"/>
      <c r="F109" s="157"/>
      <c r="G109" s="157"/>
      <c r="H109" s="157"/>
      <c r="I109" s="157"/>
      <c r="J109" s="158">
        <f>J444</f>
        <v>0</v>
      </c>
      <c r="K109" s="155"/>
      <c r="L109" s="159"/>
    </row>
    <row r="110" spans="2:12" s="10" customFormat="1" ht="19.899999999999999" customHeight="1">
      <c r="B110" s="154"/>
      <c r="C110" s="155"/>
      <c r="D110" s="156" t="s">
        <v>115</v>
      </c>
      <c r="E110" s="157"/>
      <c r="F110" s="157"/>
      <c r="G110" s="157"/>
      <c r="H110" s="157"/>
      <c r="I110" s="157"/>
      <c r="J110" s="158">
        <f>J462</f>
        <v>0</v>
      </c>
      <c r="K110" s="155"/>
      <c r="L110" s="159"/>
    </row>
    <row r="111" spans="2:12" s="10" customFormat="1" ht="19.899999999999999" customHeight="1">
      <c r="B111" s="154"/>
      <c r="C111" s="155"/>
      <c r="D111" s="156" t="s">
        <v>116</v>
      </c>
      <c r="E111" s="157"/>
      <c r="F111" s="157"/>
      <c r="G111" s="157"/>
      <c r="H111" s="157"/>
      <c r="I111" s="157"/>
      <c r="J111" s="158">
        <f>J470</f>
        <v>0</v>
      </c>
      <c r="K111" s="155"/>
      <c r="L111" s="159"/>
    </row>
    <row r="112" spans="2:12" s="10" customFormat="1" ht="19.899999999999999" customHeight="1">
      <c r="B112" s="154"/>
      <c r="C112" s="155"/>
      <c r="D112" s="156" t="s">
        <v>117</v>
      </c>
      <c r="E112" s="157"/>
      <c r="F112" s="157"/>
      <c r="G112" s="157"/>
      <c r="H112" s="157"/>
      <c r="I112" s="157"/>
      <c r="J112" s="158">
        <f>J494</f>
        <v>0</v>
      </c>
      <c r="K112" s="155"/>
      <c r="L112" s="159"/>
    </row>
    <row r="113" spans="1:31" s="10" customFormat="1" ht="19.899999999999999" customHeight="1">
      <c r="B113" s="154"/>
      <c r="C113" s="155"/>
      <c r="D113" s="156" t="s">
        <v>118</v>
      </c>
      <c r="E113" s="157"/>
      <c r="F113" s="157"/>
      <c r="G113" s="157"/>
      <c r="H113" s="157"/>
      <c r="I113" s="157"/>
      <c r="J113" s="158">
        <f>J536</f>
        <v>0</v>
      </c>
      <c r="K113" s="155"/>
      <c r="L113" s="159"/>
    </row>
    <row r="114" spans="1:31" s="10" customFormat="1" ht="19.899999999999999" customHeight="1">
      <c r="B114" s="154"/>
      <c r="C114" s="155"/>
      <c r="D114" s="156" t="s">
        <v>119</v>
      </c>
      <c r="E114" s="157"/>
      <c r="F114" s="157"/>
      <c r="G114" s="157"/>
      <c r="H114" s="157"/>
      <c r="I114" s="157"/>
      <c r="J114" s="158">
        <f>J580</f>
        <v>0</v>
      </c>
      <c r="K114" s="155"/>
      <c r="L114" s="159"/>
    </row>
    <row r="115" spans="1:31" s="9" customFormat="1" ht="24.95" customHeight="1">
      <c r="B115" s="148"/>
      <c r="C115" s="149"/>
      <c r="D115" s="150" t="s">
        <v>120</v>
      </c>
      <c r="E115" s="151"/>
      <c r="F115" s="151"/>
      <c r="G115" s="151"/>
      <c r="H115" s="151"/>
      <c r="I115" s="151"/>
      <c r="J115" s="152">
        <f>J591</f>
        <v>0</v>
      </c>
      <c r="K115" s="149"/>
      <c r="L115" s="153"/>
    </row>
    <row r="116" spans="1:31" s="10" customFormat="1" ht="19.899999999999999" customHeight="1">
      <c r="B116" s="154"/>
      <c r="C116" s="155"/>
      <c r="D116" s="156" t="s">
        <v>121</v>
      </c>
      <c r="E116" s="157"/>
      <c r="F116" s="157"/>
      <c r="G116" s="157"/>
      <c r="H116" s="157"/>
      <c r="I116" s="157"/>
      <c r="J116" s="158">
        <f>J592</f>
        <v>0</v>
      </c>
      <c r="K116" s="155"/>
      <c r="L116" s="159"/>
    </row>
    <row r="117" spans="1:31" s="10" customFormat="1" ht="19.899999999999999" customHeight="1">
      <c r="B117" s="154"/>
      <c r="C117" s="155"/>
      <c r="D117" s="156" t="s">
        <v>122</v>
      </c>
      <c r="E117" s="157"/>
      <c r="F117" s="157"/>
      <c r="G117" s="157"/>
      <c r="H117" s="157"/>
      <c r="I117" s="157"/>
      <c r="J117" s="158">
        <f>J595</f>
        <v>0</v>
      </c>
      <c r="K117" s="155"/>
      <c r="L117" s="159"/>
    </row>
    <row r="118" spans="1:31" s="10" customFormat="1" ht="19.899999999999999" customHeight="1">
      <c r="B118" s="154"/>
      <c r="C118" s="155"/>
      <c r="D118" s="156" t="s">
        <v>123</v>
      </c>
      <c r="E118" s="157"/>
      <c r="F118" s="157"/>
      <c r="G118" s="157"/>
      <c r="H118" s="157"/>
      <c r="I118" s="157"/>
      <c r="J118" s="158">
        <f>J598</f>
        <v>0</v>
      </c>
      <c r="K118" s="155"/>
      <c r="L118" s="159"/>
    </row>
    <row r="119" spans="1:31" s="2" customFormat="1" ht="21.75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31" s="2" customFormat="1" ht="6.95" customHeight="1">
      <c r="A120" s="35"/>
      <c r="B120" s="55"/>
      <c r="C120" s="56"/>
      <c r="D120" s="56"/>
      <c r="E120" s="56"/>
      <c r="F120" s="56"/>
      <c r="G120" s="56"/>
      <c r="H120" s="56"/>
      <c r="I120" s="56"/>
      <c r="J120" s="56"/>
      <c r="K120" s="56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4" spans="1:31" s="2" customFormat="1" ht="6.95" customHeight="1">
      <c r="A124" s="35"/>
      <c r="B124" s="57"/>
      <c r="C124" s="58"/>
      <c r="D124" s="58"/>
      <c r="E124" s="58"/>
      <c r="F124" s="58"/>
      <c r="G124" s="58"/>
      <c r="H124" s="58"/>
      <c r="I124" s="58"/>
      <c r="J124" s="58"/>
      <c r="K124" s="58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31" s="2" customFormat="1" ht="24.95" customHeight="1">
      <c r="A125" s="35"/>
      <c r="B125" s="36"/>
      <c r="C125" s="24" t="s">
        <v>124</v>
      </c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31" s="2" customFormat="1" ht="6.95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52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pans="1:31" s="2" customFormat="1" ht="12" customHeight="1">
      <c r="A127" s="35"/>
      <c r="B127" s="36"/>
      <c r="C127" s="30" t="s">
        <v>16</v>
      </c>
      <c r="D127" s="37"/>
      <c r="E127" s="37"/>
      <c r="F127" s="37"/>
      <c r="G127" s="37"/>
      <c r="H127" s="37"/>
      <c r="I127" s="37"/>
      <c r="J127" s="37"/>
      <c r="K127" s="37"/>
      <c r="L127" s="52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pans="1:31" s="2" customFormat="1" ht="26.25" customHeight="1">
      <c r="A128" s="35"/>
      <c r="B128" s="36"/>
      <c r="C128" s="37"/>
      <c r="D128" s="37"/>
      <c r="E128" s="315" t="str">
        <f>E7</f>
        <v>Nové mesto nad Metují - oprava bytu č.5 - PROJEKČNÍ ROZPOČET</v>
      </c>
      <c r="F128" s="316"/>
      <c r="G128" s="316"/>
      <c r="H128" s="316"/>
      <c r="I128" s="37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65" s="2" customFormat="1" ht="12" customHeight="1">
      <c r="A129" s="35"/>
      <c r="B129" s="36"/>
      <c r="C129" s="30" t="s">
        <v>95</v>
      </c>
      <c r="D129" s="37"/>
      <c r="E129" s="37"/>
      <c r="F129" s="37"/>
      <c r="G129" s="37"/>
      <c r="H129" s="37"/>
      <c r="I129" s="37"/>
      <c r="J129" s="37"/>
      <c r="K129" s="37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pans="1:65" s="2" customFormat="1" ht="16.5" customHeight="1">
      <c r="A130" s="35"/>
      <c r="B130" s="36"/>
      <c r="C130" s="37"/>
      <c r="D130" s="37"/>
      <c r="E130" s="267" t="str">
        <f>E9</f>
        <v>D.1.1 - Architektonicko -...</v>
      </c>
      <c r="F130" s="317"/>
      <c r="G130" s="317"/>
      <c r="H130" s="317"/>
      <c r="I130" s="37"/>
      <c r="J130" s="37"/>
      <c r="K130" s="37"/>
      <c r="L130" s="52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pans="1:65" s="2" customFormat="1" ht="6.95" customHeight="1">
      <c r="A131" s="35"/>
      <c r="B131" s="36"/>
      <c r="C131" s="37"/>
      <c r="D131" s="37"/>
      <c r="E131" s="37"/>
      <c r="F131" s="37"/>
      <c r="G131" s="37"/>
      <c r="H131" s="37"/>
      <c r="I131" s="37"/>
      <c r="J131" s="37"/>
      <c r="K131" s="37"/>
      <c r="L131" s="52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pans="1:65" s="2" customFormat="1" ht="12" customHeight="1">
      <c r="A132" s="35"/>
      <c r="B132" s="36"/>
      <c r="C132" s="30" t="s">
        <v>20</v>
      </c>
      <c r="D132" s="37"/>
      <c r="E132" s="37"/>
      <c r="F132" s="28" t="str">
        <f>F12</f>
        <v xml:space="preserve"> </v>
      </c>
      <c r="G132" s="37"/>
      <c r="H132" s="37"/>
      <c r="I132" s="30" t="s">
        <v>22</v>
      </c>
      <c r="J132" s="67" t="str">
        <f>IF(J12="","",J12)</f>
        <v>20. 1. 2021</v>
      </c>
      <c r="K132" s="37"/>
      <c r="L132" s="52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pans="1:65" s="2" customFormat="1" ht="6.95" customHeight="1">
      <c r="A133" s="35"/>
      <c r="B133" s="36"/>
      <c r="C133" s="37"/>
      <c r="D133" s="37"/>
      <c r="E133" s="37"/>
      <c r="F133" s="37"/>
      <c r="G133" s="37"/>
      <c r="H133" s="37"/>
      <c r="I133" s="37"/>
      <c r="J133" s="37"/>
      <c r="K133" s="37"/>
      <c r="L133" s="52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pans="1:65" s="2" customFormat="1" ht="15.2" customHeight="1">
      <c r="A134" s="35"/>
      <c r="B134" s="36"/>
      <c r="C134" s="30" t="s">
        <v>24</v>
      </c>
      <c r="D134" s="37"/>
      <c r="E134" s="37"/>
      <c r="F134" s="28" t="str">
        <f>E15</f>
        <v xml:space="preserve"> </v>
      </c>
      <c r="G134" s="37"/>
      <c r="H134" s="37"/>
      <c r="I134" s="30" t="s">
        <v>30</v>
      </c>
      <c r="J134" s="33" t="str">
        <f>E21</f>
        <v xml:space="preserve"> </v>
      </c>
      <c r="K134" s="37"/>
      <c r="L134" s="52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pans="1:65" s="2" customFormat="1" ht="15.2" customHeight="1">
      <c r="A135" s="35"/>
      <c r="B135" s="36"/>
      <c r="C135" s="30" t="s">
        <v>28</v>
      </c>
      <c r="D135" s="37"/>
      <c r="E135" s="37"/>
      <c r="F135" s="28" t="str">
        <f>IF(E18="","",E18)</f>
        <v>Vyplň údaj</v>
      </c>
      <c r="G135" s="37"/>
      <c r="H135" s="37"/>
      <c r="I135" s="30" t="s">
        <v>32</v>
      </c>
      <c r="J135" s="33" t="str">
        <f>E24</f>
        <v xml:space="preserve"> </v>
      </c>
      <c r="K135" s="37"/>
      <c r="L135" s="52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pans="1:65" s="2" customFormat="1" ht="10.35" customHeight="1">
      <c r="A136" s="35"/>
      <c r="B136" s="36"/>
      <c r="C136" s="37"/>
      <c r="D136" s="37"/>
      <c r="E136" s="37"/>
      <c r="F136" s="37"/>
      <c r="G136" s="37"/>
      <c r="H136" s="37"/>
      <c r="I136" s="37"/>
      <c r="J136" s="37"/>
      <c r="K136" s="37"/>
      <c r="L136" s="52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pans="1:65" s="11" customFormat="1" ht="29.25" customHeight="1">
      <c r="A137" s="160"/>
      <c r="B137" s="161"/>
      <c r="C137" s="162" t="s">
        <v>125</v>
      </c>
      <c r="D137" s="163" t="s">
        <v>59</v>
      </c>
      <c r="E137" s="163" t="s">
        <v>55</v>
      </c>
      <c r="F137" s="163" t="s">
        <v>56</v>
      </c>
      <c r="G137" s="163" t="s">
        <v>126</v>
      </c>
      <c r="H137" s="163" t="s">
        <v>127</v>
      </c>
      <c r="I137" s="163" t="s">
        <v>128</v>
      </c>
      <c r="J137" s="164" t="s">
        <v>99</v>
      </c>
      <c r="K137" s="165" t="s">
        <v>129</v>
      </c>
      <c r="L137" s="166"/>
      <c r="M137" s="76" t="s">
        <v>1</v>
      </c>
      <c r="N137" s="77" t="s">
        <v>38</v>
      </c>
      <c r="O137" s="77" t="s">
        <v>130</v>
      </c>
      <c r="P137" s="77" t="s">
        <v>131</v>
      </c>
      <c r="Q137" s="77" t="s">
        <v>132</v>
      </c>
      <c r="R137" s="77" t="s">
        <v>133</v>
      </c>
      <c r="S137" s="77" t="s">
        <v>134</v>
      </c>
      <c r="T137" s="78" t="s">
        <v>135</v>
      </c>
      <c r="U137" s="160"/>
      <c r="V137" s="160"/>
      <c r="W137" s="160"/>
      <c r="X137" s="160"/>
      <c r="Y137" s="160"/>
      <c r="Z137" s="160"/>
      <c r="AA137" s="160"/>
      <c r="AB137" s="160"/>
      <c r="AC137" s="160"/>
      <c r="AD137" s="160"/>
      <c r="AE137" s="160"/>
    </row>
    <row r="138" spans="1:65" s="2" customFormat="1" ht="22.9" customHeight="1">
      <c r="A138" s="35"/>
      <c r="B138" s="36"/>
      <c r="C138" s="83" t="s">
        <v>136</v>
      </c>
      <c r="D138" s="37"/>
      <c r="E138" s="37"/>
      <c r="F138" s="37"/>
      <c r="G138" s="37"/>
      <c r="H138" s="37"/>
      <c r="I138" s="37"/>
      <c r="J138" s="167">
        <f>BK138</f>
        <v>0</v>
      </c>
      <c r="K138" s="37"/>
      <c r="L138" s="40"/>
      <c r="M138" s="79"/>
      <c r="N138" s="168"/>
      <c r="O138" s="80"/>
      <c r="P138" s="169">
        <f>P139+P317+P591</f>
        <v>0</v>
      </c>
      <c r="Q138" s="80"/>
      <c r="R138" s="169">
        <f>R139+R317+R591</f>
        <v>0</v>
      </c>
      <c r="S138" s="80"/>
      <c r="T138" s="170">
        <f>T139+T317+T591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73</v>
      </c>
      <c r="AU138" s="18" t="s">
        <v>101</v>
      </c>
      <c r="BK138" s="171">
        <f>BK139+BK317+BK591</f>
        <v>0</v>
      </c>
    </row>
    <row r="139" spans="1:65" s="12" customFormat="1" ht="25.9" customHeight="1">
      <c r="B139" s="172"/>
      <c r="C139" s="173"/>
      <c r="D139" s="174" t="s">
        <v>73</v>
      </c>
      <c r="E139" s="175" t="s">
        <v>137</v>
      </c>
      <c r="F139" s="175" t="s">
        <v>137</v>
      </c>
      <c r="G139" s="173"/>
      <c r="H139" s="173"/>
      <c r="I139" s="176"/>
      <c r="J139" s="177">
        <f>BK139</f>
        <v>0</v>
      </c>
      <c r="K139" s="173"/>
      <c r="L139" s="178"/>
      <c r="M139" s="179"/>
      <c r="N139" s="180"/>
      <c r="O139" s="180"/>
      <c r="P139" s="181">
        <f>P140+P172+P230+P303+P314</f>
        <v>0</v>
      </c>
      <c r="Q139" s="180"/>
      <c r="R139" s="181">
        <f>R140+R172+R230+R303+R314</f>
        <v>0</v>
      </c>
      <c r="S139" s="180"/>
      <c r="T139" s="182">
        <f>T140+T172+T230+T303+T314</f>
        <v>0</v>
      </c>
      <c r="AR139" s="183" t="s">
        <v>82</v>
      </c>
      <c r="AT139" s="184" t="s">
        <v>73</v>
      </c>
      <c r="AU139" s="184" t="s">
        <v>74</v>
      </c>
      <c r="AY139" s="183" t="s">
        <v>138</v>
      </c>
      <c r="BK139" s="185">
        <f>BK140+BK172+BK230+BK303+BK314</f>
        <v>0</v>
      </c>
    </row>
    <row r="140" spans="1:65" s="12" customFormat="1" ht="22.9" customHeight="1">
      <c r="B140" s="172"/>
      <c r="C140" s="173"/>
      <c r="D140" s="174" t="s">
        <v>73</v>
      </c>
      <c r="E140" s="186" t="s">
        <v>139</v>
      </c>
      <c r="F140" s="186" t="s">
        <v>140</v>
      </c>
      <c r="G140" s="173"/>
      <c r="H140" s="173"/>
      <c r="I140" s="176"/>
      <c r="J140" s="187">
        <f>BK140</f>
        <v>0</v>
      </c>
      <c r="K140" s="173"/>
      <c r="L140" s="178"/>
      <c r="M140" s="179"/>
      <c r="N140" s="180"/>
      <c r="O140" s="180"/>
      <c r="P140" s="181">
        <f>SUM(P141:P171)</f>
        <v>0</v>
      </c>
      <c r="Q140" s="180"/>
      <c r="R140" s="181">
        <f>SUM(R141:R171)</f>
        <v>0</v>
      </c>
      <c r="S140" s="180"/>
      <c r="T140" s="182">
        <f>SUM(T141:T171)</f>
        <v>0</v>
      </c>
      <c r="AR140" s="183" t="s">
        <v>82</v>
      </c>
      <c r="AT140" s="184" t="s">
        <v>73</v>
      </c>
      <c r="AU140" s="184" t="s">
        <v>82</v>
      </c>
      <c r="AY140" s="183" t="s">
        <v>138</v>
      </c>
      <c r="BK140" s="185">
        <f>SUM(BK141:BK171)</f>
        <v>0</v>
      </c>
    </row>
    <row r="141" spans="1:65" s="2" customFormat="1" ht="33" customHeight="1">
      <c r="A141" s="35"/>
      <c r="B141" s="36"/>
      <c r="C141" s="188" t="s">
        <v>82</v>
      </c>
      <c r="D141" s="188" t="s">
        <v>141</v>
      </c>
      <c r="E141" s="189" t="s">
        <v>142</v>
      </c>
      <c r="F141" s="190" t="s">
        <v>143</v>
      </c>
      <c r="G141" s="191" t="s">
        <v>144</v>
      </c>
      <c r="H141" s="192">
        <v>1.2E-2</v>
      </c>
      <c r="I141" s="193"/>
      <c r="J141" s="194">
        <f>ROUND(I141*H141,2)</f>
        <v>0</v>
      </c>
      <c r="K141" s="195"/>
      <c r="L141" s="40"/>
      <c r="M141" s="196" t="s">
        <v>1</v>
      </c>
      <c r="N141" s="197" t="s">
        <v>39</v>
      </c>
      <c r="O141" s="72"/>
      <c r="P141" s="198">
        <f>O141*H141</f>
        <v>0</v>
      </c>
      <c r="Q141" s="198">
        <v>0</v>
      </c>
      <c r="R141" s="198">
        <f>Q141*H141</f>
        <v>0</v>
      </c>
      <c r="S141" s="198">
        <v>0</v>
      </c>
      <c r="T141" s="199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0" t="s">
        <v>145</v>
      </c>
      <c r="AT141" s="200" t="s">
        <v>141</v>
      </c>
      <c r="AU141" s="200" t="s">
        <v>84</v>
      </c>
      <c r="AY141" s="18" t="s">
        <v>138</v>
      </c>
      <c r="BE141" s="201">
        <f>IF(N141="základní",J141,0)</f>
        <v>0</v>
      </c>
      <c r="BF141" s="201">
        <f>IF(N141="snížená",J141,0)</f>
        <v>0</v>
      </c>
      <c r="BG141" s="201">
        <f>IF(N141="zákl. přenesená",J141,0)</f>
        <v>0</v>
      </c>
      <c r="BH141" s="201">
        <f>IF(N141="sníž. přenesená",J141,0)</f>
        <v>0</v>
      </c>
      <c r="BI141" s="201">
        <f>IF(N141="nulová",J141,0)</f>
        <v>0</v>
      </c>
      <c r="BJ141" s="18" t="s">
        <v>82</v>
      </c>
      <c r="BK141" s="201">
        <f>ROUND(I141*H141,2)</f>
        <v>0</v>
      </c>
      <c r="BL141" s="18" t="s">
        <v>145</v>
      </c>
      <c r="BM141" s="200" t="s">
        <v>84</v>
      </c>
    </row>
    <row r="142" spans="1:65" s="2" customFormat="1" ht="19.5">
      <c r="A142" s="35"/>
      <c r="B142" s="36"/>
      <c r="C142" s="37"/>
      <c r="D142" s="202" t="s">
        <v>146</v>
      </c>
      <c r="E142" s="37"/>
      <c r="F142" s="203" t="s">
        <v>143</v>
      </c>
      <c r="G142" s="37"/>
      <c r="H142" s="37"/>
      <c r="I142" s="204"/>
      <c r="J142" s="37"/>
      <c r="K142" s="37"/>
      <c r="L142" s="40"/>
      <c r="M142" s="205"/>
      <c r="N142" s="206"/>
      <c r="O142" s="72"/>
      <c r="P142" s="72"/>
      <c r="Q142" s="72"/>
      <c r="R142" s="72"/>
      <c r="S142" s="72"/>
      <c r="T142" s="73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146</v>
      </c>
      <c r="AU142" s="18" t="s">
        <v>84</v>
      </c>
    </row>
    <row r="143" spans="1:65" s="13" customFormat="1" ht="11.25">
      <c r="B143" s="207"/>
      <c r="C143" s="208"/>
      <c r="D143" s="202" t="s">
        <v>147</v>
      </c>
      <c r="E143" s="209" t="s">
        <v>1</v>
      </c>
      <c r="F143" s="210" t="s">
        <v>148</v>
      </c>
      <c r="G143" s="208"/>
      <c r="H143" s="209" t="s">
        <v>1</v>
      </c>
      <c r="I143" s="211"/>
      <c r="J143" s="208"/>
      <c r="K143" s="208"/>
      <c r="L143" s="212"/>
      <c r="M143" s="213"/>
      <c r="N143" s="214"/>
      <c r="O143" s="214"/>
      <c r="P143" s="214"/>
      <c r="Q143" s="214"/>
      <c r="R143" s="214"/>
      <c r="S143" s="214"/>
      <c r="T143" s="215"/>
      <c r="AT143" s="216" t="s">
        <v>147</v>
      </c>
      <c r="AU143" s="216" t="s">
        <v>84</v>
      </c>
      <c r="AV143" s="13" t="s">
        <v>82</v>
      </c>
      <c r="AW143" s="13" t="s">
        <v>31</v>
      </c>
      <c r="AX143" s="13" t="s">
        <v>74</v>
      </c>
      <c r="AY143" s="216" t="s">
        <v>138</v>
      </c>
    </row>
    <row r="144" spans="1:65" s="13" customFormat="1" ht="11.25">
      <c r="B144" s="207"/>
      <c r="C144" s="208"/>
      <c r="D144" s="202" t="s">
        <v>147</v>
      </c>
      <c r="E144" s="209" t="s">
        <v>1</v>
      </c>
      <c r="F144" s="210" t="s">
        <v>149</v>
      </c>
      <c r="G144" s="208"/>
      <c r="H144" s="209" t="s">
        <v>1</v>
      </c>
      <c r="I144" s="211"/>
      <c r="J144" s="208"/>
      <c r="K144" s="208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147</v>
      </c>
      <c r="AU144" s="216" t="s">
        <v>84</v>
      </c>
      <c r="AV144" s="13" t="s">
        <v>82</v>
      </c>
      <c r="AW144" s="13" t="s">
        <v>31</v>
      </c>
      <c r="AX144" s="13" t="s">
        <v>74</v>
      </c>
      <c r="AY144" s="216" t="s">
        <v>138</v>
      </c>
    </row>
    <row r="145" spans="1:65" s="14" customFormat="1" ht="11.25">
      <c r="B145" s="217"/>
      <c r="C145" s="218"/>
      <c r="D145" s="202" t="s">
        <v>147</v>
      </c>
      <c r="E145" s="219" t="s">
        <v>1</v>
      </c>
      <c r="F145" s="220" t="s">
        <v>150</v>
      </c>
      <c r="G145" s="218"/>
      <c r="H145" s="221">
        <v>1.2E-2</v>
      </c>
      <c r="I145" s="222"/>
      <c r="J145" s="218"/>
      <c r="K145" s="218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147</v>
      </c>
      <c r="AU145" s="227" t="s">
        <v>84</v>
      </c>
      <c r="AV145" s="14" t="s">
        <v>84</v>
      </c>
      <c r="AW145" s="14" t="s">
        <v>31</v>
      </c>
      <c r="AX145" s="14" t="s">
        <v>74</v>
      </c>
      <c r="AY145" s="227" t="s">
        <v>138</v>
      </c>
    </row>
    <row r="146" spans="1:65" s="15" customFormat="1" ht="11.25">
      <c r="B146" s="228"/>
      <c r="C146" s="229"/>
      <c r="D146" s="202" t="s">
        <v>147</v>
      </c>
      <c r="E146" s="230" t="s">
        <v>1</v>
      </c>
      <c r="F146" s="231" t="s">
        <v>151</v>
      </c>
      <c r="G146" s="229"/>
      <c r="H146" s="232">
        <v>1.2E-2</v>
      </c>
      <c r="I146" s="233"/>
      <c r="J146" s="229"/>
      <c r="K146" s="229"/>
      <c r="L146" s="234"/>
      <c r="M146" s="235"/>
      <c r="N146" s="236"/>
      <c r="O146" s="236"/>
      <c r="P146" s="236"/>
      <c r="Q146" s="236"/>
      <c r="R146" s="236"/>
      <c r="S146" s="236"/>
      <c r="T146" s="237"/>
      <c r="AT146" s="238" t="s">
        <v>147</v>
      </c>
      <c r="AU146" s="238" t="s">
        <v>84</v>
      </c>
      <c r="AV146" s="15" t="s">
        <v>145</v>
      </c>
      <c r="AW146" s="15" t="s">
        <v>31</v>
      </c>
      <c r="AX146" s="15" t="s">
        <v>82</v>
      </c>
      <c r="AY146" s="238" t="s">
        <v>138</v>
      </c>
    </row>
    <row r="147" spans="1:65" s="2" customFormat="1" ht="33" customHeight="1">
      <c r="A147" s="35"/>
      <c r="B147" s="36"/>
      <c r="C147" s="188" t="s">
        <v>84</v>
      </c>
      <c r="D147" s="188" t="s">
        <v>141</v>
      </c>
      <c r="E147" s="189" t="s">
        <v>152</v>
      </c>
      <c r="F147" s="190" t="s">
        <v>153</v>
      </c>
      <c r="G147" s="191" t="s">
        <v>154</v>
      </c>
      <c r="H147" s="192">
        <v>0.36</v>
      </c>
      <c r="I147" s="193"/>
      <c r="J147" s="194">
        <f>ROUND(I147*H147,2)</f>
        <v>0</v>
      </c>
      <c r="K147" s="195"/>
      <c r="L147" s="40"/>
      <c r="M147" s="196" t="s">
        <v>1</v>
      </c>
      <c r="N147" s="197" t="s">
        <v>39</v>
      </c>
      <c r="O147" s="72"/>
      <c r="P147" s="198">
        <f>O147*H147</f>
        <v>0</v>
      </c>
      <c r="Q147" s="198">
        <v>0</v>
      </c>
      <c r="R147" s="198">
        <f>Q147*H147</f>
        <v>0</v>
      </c>
      <c r="S147" s="198">
        <v>0</v>
      </c>
      <c r="T147" s="19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0" t="s">
        <v>145</v>
      </c>
      <c r="AT147" s="200" t="s">
        <v>141</v>
      </c>
      <c r="AU147" s="200" t="s">
        <v>84</v>
      </c>
      <c r="AY147" s="18" t="s">
        <v>138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18" t="s">
        <v>82</v>
      </c>
      <c r="BK147" s="201">
        <f>ROUND(I147*H147,2)</f>
        <v>0</v>
      </c>
      <c r="BL147" s="18" t="s">
        <v>145</v>
      </c>
      <c r="BM147" s="200" t="s">
        <v>145</v>
      </c>
    </row>
    <row r="148" spans="1:65" s="2" customFormat="1" ht="19.5">
      <c r="A148" s="35"/>
      <c r="B148" s="36"/>
      <c r="C148" s="37"/>
      <c r="D148" s="202" t="s">
        <v>146</v>
      </c>
      <c r="E148" s="37"/>
      <c r="F148" s="203" t="s">
        <v>153</v>
      </c>
      <c r="G148" s="37"/>
      <c r="H148" s="37"/>
      <c r="I148" s="204"/>
      <c r="J148" s="37"/>
      <c r="K148" s="37"/>
      <c r="L148" s="40"/>
      <c r="M148" s="205"/>
      <c r="N148" s="206"/>
      <c r="O148" s="72"/>
      <c r="P148" s="72"/>
      <c r="Q148" s="72"/>
      <c r="R148" s="72"/>
      <c r="S148" s="72"/>
      <c r="T148" s="73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146</v>
      </c>
      <c r="AU148" s="18" t="s">
        <v>84</v>
      </c>
    </row>
    <row r="149" spans="1:65" s="13" customFormat="1" ht="11.25">
      <c r="B149" s="207"/>
      <c r="C149" s="208"/>
      <c r="D149" s="202" t="s">
        <v>147</v>
      </c>
      <c r="E149" s="209" t="s">
        <v>1</v>
      </c>
      <c r="F149" s="210" t="s">
        <v>155</v>
      </c>
      <c r="G149" s="208"/>
      <c r="H149" s="209" t="s">
        <v>1</v>
      </c>
      <c r="I149" s="211"/>
      <c r="J149" s="208"/>
      <c r="K149" s="208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147</v>
      </c>
      <c r="AU149" s="216" t="s">
        <v>84</v>
      </c>
      <c r="AV149" s="13" t="s">
        <v>82</v>
      </c>
      <c r="AW149" s="13" t="s">
        <v>31</v>
      </c>
      <c r="AX149" s="13" t="s">
        <v>74</v>
      </c>
      <c r="AY149" s="216" t="s">
        <v>138</v>
      </c>
    </row>
    <row r="150" spans="1:65" s="14" customFormat="1" ht="11.25">
      <c r="B150" s="217"/>
      <c r="C150" s="218"/>
      <c r="D150" s="202" t="s">
        <v>147</v>
      </c>
      <c r="E150" s="219" t="s">
        <v>1</v>
      </c>
      <c r="F150" s="220" t="s">
        <v>156</v>
      </c>
      <c r="G150" s="218"/>
      <c r="H150" s="221">
        <v>0.36</v>
      </c>
      <c r="I150" s="222"/>
      <c r="J150" s="218"/>
      <c r="K150" s="218"/>
      <c r="L150" s="223"/>
      <c r="M150" s="224"/>
      <c r="N150" s="225"/>
      <c r="O150" s="225"/>
      <c r="P150" s="225"/>
      <c r="Q150" s="225"/>
      <c r="R150" s="225"/>
      <c r="S150" s="225"/>
      <c r="T150" s="226"/>
      <c r="AT150" s="227" t="s">
        <v>147</v>
      </c>
      <c r="AU150" s="227" t="s">
        <v>84</v>
      </c>
      <c r="AV150" s="14" t="s">
        <v>84</v>
      </c>
      <c r="AW150" s="14" t="s">
        <v>31</v>
      </c>
      <c r="AX150" s="14" t="s">
        <v>74</v>
      </c>
      <c r="AY150" s="227" t="s">
        <v>138</v>
      </c>
    </row>
    <row r="151" spans="1:65" s="15" customFormat="1" ht="11.25">
      <c r="B151" s="228"/>
      <c r="C151" s="229"/>
      <c r="D151" s="202" t="s">
        <v>147</v>
      </c>
      <c r="E151" s="230" t="s">
        <v>1</v>
      </c>
      <c r="F151" s="231" t="s">
        <v>151</v>
      </c>
      <c r="G151" s="229"/>
      <c r="H151" s="232">
        <v>0.36</v>
      </c>
      <c r="I151" s="233"/>
      <c r="J151" s="229"/>
      <c r="K151" s="229"/>
      <c r="L151" s="234"/>
      <c r="M151" s="235"/>
      <c r="N151" s="236"/>
      <c r="O151" s="236"/>
      <c r="P151" s="236"/>
      <c r="Q151" s="236"/>
      <c r="R151" s="236"/>
      <c r="S151" s="236"/>
      <c r="T151" s="237"/>
      <c r="AT151" s="238" t="s">
        <v>147</v>
      </c>
      <c r="AU151" s="238" t="s">
        <v>84</v>
      </c>
      <c r="AV151" s="15" t="s">
        <v>145</v>
      </c>
      <c r="AW151" s="15" t="s">
        <v>31</v>
      </c>
      <c r="AX151" s="15" t="s">
        <v>82</v>
      </c>
      <c r="AY151" s="238" t="s">
        <v>138</v>
      </c>
    </row>
    <row r="152" spans="1:65" s="2" customFormat="1" ht="33" customHeight="1">
      <c r="A152" s="35"/>
      <c r="B152" s="36"/>
      <c r="C152" s="188" t="s">
        <v>139</v>
      </c>
      <c r="D152" s="188" t="s">
        <v>141</v>
      </c>
      <c r="E152" s="189" t="s">
        <v>157</v>
      </c>
      <c r="F152" s="190" t="s">
        <v>158</v>
      </c>
      <c r="G152" s="191" t="s">
        <v>144</v>
      </c>
      <c r="H152" s="192">
        <v>3</v>
      </c>
      <c r="I152" s="193"/>
      <c r="J152" s="194">
        <f>ROUND(I152*H152,2)</f>
        <v>0</v>
      </c>
      <c r="K152" s="195"/>
      <c r="L152" s="40"/>
      <c r="M152" s="196" t="s">
        <v>1</v>
      </c>
      <c r="N152" s="197" t="s">
        <v>39</v>
      </c>
      <c r="O152" s="72"/>
      <c r="P152" s="198">
        <f>O152*H152</f>
        <v>0</v>
      </c>
      <c r="Q152" s="198">
        <v>0</v>
      </c>
      <c r="R152" s="198">
        <f>Q152*H152</f>
        <v>0</v>
      </c>
      <c r="S152" s="198">
        <v>0</v>
      </c>
      <c r="T152" s="19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0" t="s">
        <v>145</v>
      </c>
      <c r="AT152" s="200" t="s">
        <v>141</v>
      </c>
      <c r="AU152" s="200" t="s">
        <v>84</v>
      </c>
      <c r="AY152" s="18" t="s">
        <v>138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18" t="s">
        <v>82</v>
      </c>
      <c r="BK152" s="201">
        <f>ROUND(I152*H152,2)</f>
        <v>0</v>
      </c>
      <c r="BL152" s="18" t="s">
        <v>145</v>
      </c>
      <c r="BM152" s="200" t="s">
        <v>159</v>
      </c>
    </row>
    <row r="153" spans="1:65" s="2" customFormat="1" ht="19.5">
      <c r="A153" s="35"/>
      <c r="B153" s="36"/>
      <c r="C153" s="37"/>
      <c r="D153" s="202" t="s">
        <v>146</v>
      </c>
      <c r="E153" s="37"/>
      <c r="F153" s="203" t="s">
        <v>158</v>
      </c>
      <c r="G153" s="37"/>
      <c r="H153" s="37"/>
      <c r="I153" s="204"/>
      <c r="J153" s="37"/>
      <c r="K153" s="37"/>
      <c r="L153" s="40"/>
      <c r="M153" s="205"/>
      <c r="N153" s="206"/>
      <c r="O153" s="72"/>
      <c r="P153" s="72"/>
      <c r="Q153" s="72"/>
      <c r="R153" s="72"/>
      <c r="S153" s="72"/>
      <c r="T153" s="73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146</v>
      </c>
      <c r="AU153" s="18" t="s">
        <v>84</v>
      </c>
    </row>
    <row r="154" spans="1:65" s="13" customFormat="1" ht="11.25">
      <c r="B154" s="207"/>
      <c r="C154" s="208"/>
      <c r="D154" s="202" t="s">
        <v>147</v>
      </c>
      <c r="E154" s="209" t="s">
        <v>1</v>
      </c>
      <c r="F154" s="210" t="s">
        <v>160</v>
      </c>
      <c r="G154" s="208"/>
      <c r="H154" s="209" t="s">
        <v>1</v>
      </c>
      <c r="I154" s="211"/>
      <c r="J154" s="208"/>
      <c r="K154" s="208"/>
      <c r="L154" s="212"/>
      <c r="M154" s="213"/>
      <c r="N154" s="214"/>
      <c r="O154" s="214"/>
      <c r="P154" s="214"/>
      <c r="Q154" s="214"/>
      <c r="R154" s="214"/>
      <c r="S154" s="214"/>
      <c r="T154" s="215"/>
      <c r="AT154" s="216" t="s">
        <v>147</v>
      </c>
      <c r="AU154" s="216" t="s">
        <v>84</v>
      </c>
      <c r="AV154" s="13" t="s">
        <v>82</v>
      </c>
      <c r="AW154" s="13" t="s">
        <v>31</v>
      </c>
      <c r="AX154" s="13" t="s">
        <v>74</v>
      </c>
      <c r="AY154" s="216" t="s">
        <v>138</v>
      </c>
    </row>
    <row r="155" spans="1:65" s="14" customFormat="1" ht="11.25">
      <c r="B155" s="217"/>
      <c r="C155" s="218"/>
      <c r="D155" s="202" t="s">
        <v>147</v>
      </c>
      <c r="E155" s="219" t="s">
        <v>1</v>
      </c>
      <c r="F155" s="220" t="s">
        <v>161</v>
      </c>
      <c r="G155" s="218"/>
      <c r="H155" s="221">
        <v>3</v>
      </c>
      <c r="I155" s="222"/>
      <c r="J155" s="218"/>
      <c r="K155" s="218"/>
      <c r="L155" s="223"/>
      <c r="M155" s="224"/>
      <c r="N155" s="225"/>
      <c r="O155" s="225"/>
      <c r="P155" s="225"/>
      <c r="Q155" s="225"/>
      <c r="R155" s="225"/>
      <c r="S155" s="225"/>
      <c r="T155" s="226"/>
      <c r="AT155" s="227" t="s">
        <v>147</v>
      </c>
      <c r="AU155" s="227" t="s">
        <v>84</v>
      </c>
      <c r="AV155" s="14" t="s">
        <v>84</v>
      </c>
      <c r="AW155" s="14" t="s">
        <v>31</v>
      </c>
      <c r="AX155" s="14" t="s">
        <v>74</v>
      </c>
      <c r="AY155" s="227" t="s">
        <v>138</v>
      </c>
    </row>
    <row r="156" spans="1:65" s="15" customFormat="1" ht="11.25">
      <c r="B156" s="228"/>
      <c r="C156" s="229"/>
      <c r="D156" s="202" t="s">
        <v>147</v>
      </c>
      <c r="E156" s="230" t="s">
        <v>1</v>
      </c>
      <c r="F156" s="231" t="s">
        <v>151</v>
      </c>
      <c r="G156" s="229"/>
      <c r="H156" s="232">
        <v>3</v>
      </c>
      <c r="I156" s="233"/>
      <c r="J156" s="229"/>
      <c r="K156" s="229"/>
      <c r="L156" s="234"/>
      <c r="M156" s="235"/>
      <c r="N156" s="236"/>
      <c r="O156" s="236"/>
      <c r="P156" s="236"/>
      <c r="Q156" s="236"/>
      <c r="R156" s="236"/>
      <c r="S156" s="236"/>
      <c r="T156" s="237"/>
      <c r="AT156" s="238" t="s">
        <v>147</v>
      </c>
      <c r="AU156" s="238" t="s">
        <v>84</v>
      </c>
      <c r="AV156" s="15" t="s">
        <v>145</v>
      </c>
      <c r="AW156" s="15" t="s">
        <v>31</v>
      </c>
      <c r="AX156" s="15" t="s">
        <v>82</v>
      </c>
      <c r="AY156" s="238" t="s">
        <v>138</v>
      </c>
    </row>
    <row r="157" spans="1:65" s="2" customFormat="1" ht="16.5" customHeight="1">
      <c r="A157" s="35"/>
      <c r="B157" s="36"/>
      <c r="C157" s="239" t="s">
        <v>145</v>
      </c>
      <c r="D157" s="239" t="s">
        <v>162</v>
      </c>
      <c r="E157" s="240" t="s">
        <v>163</v>
      </c>
      <c r="F157" s="241" t="s">
        <v>164</v>
      </c>
      <c r="G157" s="242" t="s">
        <v>144</v>
      </c>
      <c r="H157" s="243">
        <v>3.03</v>
      </c>
      <c r="I157" s="244"/>
      <c r="J157" s="245">
        <f>ROUND(I157*H157,2)</f>
        <v>0</v>
      </c>
      <c r="K157" s="246"/>
      <c r="L157" s="247"/>
      <c r="M157" s="248" t="s">
        <v>1</v>
      </c>
      <c r="N157" s="249" t="s">
        <v>39</v>
      </c>
      <c r="O157" s="72"/>
      <c r="P157" s="198">
        <f>O157*H157</f>
        <v>0</v>
      </c>
      <c r="Q157" s="198">
        <v>0</v>
      </c>
      <c r="R157" s="198">
        <f>Q157*H157</f>
        <v>0</v>
      </c>
      <c r="S157" s="198">
        <v>0</v>
      </c>
      <c r="T157" s="199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0" t="s">
        <v>165</v>
      </c>
      <c r="AT157" s="200" t="s">
        <v>162</v>
      </c>
      <c r="AU157" s="200" t="s">
        <v>84</v>
      </c>
      <c r="AY157" s="18" t="s">
        <v>138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18" t="s">
        <v>82</v>
      </c>
      <c r="BK157" s="201">
        <f>ROUND(I157*H157,2)</f>
        <v>0</v>
      </c>
      <c r="BL157" s="18" t="s">
        <v>145</v>
      </c>
      <c r="BM157" s="200" t="s">
        <v>165</v>
      </c>
    </row>
    <row r="158" spans="1:65" s="2" customFormat="1" ht="11.25">
      <c r="A158" s="35"/>
      <c r="B158" s="36"/>
      <c r="C158" s="37"/>
      <c r="D158" s="202" t="s">
        <v>146</v>
      </c>
      <c r="E158" s="37"/>
      <c r="F158" s="203" t="s">
        <v>164</v>
      </c>
      <c r="G158" s="37"/>
      <c r="H158" s="37"/>
      <c r="I158" s="204"/>
      <c r="J158" s="37"/>
      <c r="K158" s="37"/>
      <c r="L158" s="40"/>
      <c r="M158" s="205"/>
      <c r="N158" s="206"/>
      <c r="O158" s="72"/>
      <c r="P158" s="72"/>
      <c r="Q158" s="72"/>
      <c r="R158" s="72"/>
      <c r="S158" s="72"/>
      <c r="T158" s="73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146</v>
      </c>
      <c r="AU158" s="18" t="s">
        <v>84</v>
      </c>
    </row>
    <row r="159" spans="1:65" s="14" customFormat="1" ht="11.25">
      <c r="B159" s="217"/>
      <c r="C159" s="218"/>
      <c r="D159" s="202" t="s">
        <v>147</v>
      </c>
      <c r="E159" s="219" t="s">
        <v>1</v>
      </c>
      <c r="F159" s="220" t="s">
        <v>166</v>
      </c>
      <c r="G159" s="218"/>
      <c r="H159" s="221">
        <v>3.03</v>
      </c>
      <c r="I159" s="222"/>
      <c r="J159" s="218"/>
      <c r="K159" s="218"/>
      <c r="L159" s="223"/>
      <c r="M159" s="224"/>
      <c r="N159" s="225"/>
      <c r="O159" s="225"/>
      <c r="P159" s="225"/>
      <c r="Q159" s="225"/>
      <c r="R159" s="225"/>
      <c r="S159" s="225"/>
      <c r="T159" s="226"/>
      <c r="AT159" s="227" t="s">
        <v>147</v>
      </c>
      <c r="AU159" s="227" t="s">
        <v>84</v>
      </c>
      <c r="AV159" s="14" t="s">
        <v>84</v>
      </c>
      <c r="AW159" s="14" t="s">
        <v>31</v>
      </c>
      <c r="AX159" s="14" t="s">
        <v>74</v>
      </c>
      <c r="AY159" s="227" t="s">
        <v>138</v>
      </c>
    </row>
    <row r="160" spans="1:65" s="15" customFormat="1" ht="11.25">
      <c r="B160" s="228"/>
      <c r="C160" s="229"/>
      <c r="D160" s="202" t="s">
        <v>147</v>
      </c>
      <c r="E160" s="230" t="s">
        <v>1</v>
      </c>
      <c r="F160" s="231" t="s">
        <v>151</v>
      </c>
      <c r="G160" s="229"/>
      <c r="H160" s="232">
        <v>3.03</v>
      </c>
      <c r="I160" s="233"/>
      <c r="J160" s="229"/>
      <c r="K160" s="229"/>
      <c r="L160" s="234"/>
      <c r="M160" s="235"/>
      <c r="N160" s="236"/>
      <c r="O160" s="236"/>
      <c r="P160" s="236"/>
      <c r="Q160" s="236"/>
      <c r="R160" s="236"/>
      <c r="S160" s="236"/>
      <c r="T160" s="237"/>
      <c r="AT160" s="238" t="s">
        <v>147</v>
      </c>
      <c r="AU160" s="238" t="s">
        <v>84</v>
      </c>
      <c r="AV160" s="15" t="s">
        <v>145</v>
      </c>
      <c r="AW160" s="15" t="s">
        <v>31</v>
      </c>
      <c r="AX160" s="15" t="s">
        <v>82</v>
      </c>
      <c r="AY160" s="238" t="s">
        <v>138</v>
      </c>
    </row>
    <row r="161" spans="1:65" s="2" customFormat="1" ht="33" customHeight="1">
      <c r="A161" s="35"/>
      <c r="B161" s="36"/>
      <c r="C161" s="188" t="s">
        <v>167</v>
      </c>
      <c r="D161" s="188" t="s">
        <v>141</v>
      </c>
      <c r="E161" s="189" t="s">
        <v>168</v>
      </c>
      <c r="F161" s="190" t="s">
        <v>169</v>
      </c>
      <c r="G161" s="191" t="s">
        <v>170</v>
      </c>
      <c r="H161" s="192">
        <v>5.4</v>
      </c>
      <c r="I161" s="193"/>
      <c r="J161" s="194">
        <f>ROUND(I161*H161,2)</f>
        <v>0</v>
      </c>
      <c r="K161" s="195"/>
      <c r="L161" s="40"/>
      <c r="M161" s="196" t="s">
        <v>1</v>
      </c>
      <c r="N161" s="197" t="s">
        <v>39</v>
      </c>
      <c r="O161" s="72"/>
      <c r="P161" s="198">
        <f>O161*H161</f>
        <v>0</v>
      </c>
      <c r="Q161" s="198">
        <v>0</v>
      </c>
      <c r="R161" s="198">
        <f>Q161*H161</f>
        <v>0</v>
      </c>
      <c r="S161" s="198">
        <v>0</v>
      </c>
      <c r="T161" s="199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0" t="s">
        <v>145</v>
      </c>
      <c r="AT161" s="200" t="s">
        <v>141</v>
      </c>
      <c r="AU161" s="200" t="s">
        <v>84</v>
      </c>
      <c r="AY161" s="18" t="s">
        <v>138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18" t="s">
        <v>82</v>
      </c>
      <c r="BK161" s="201">
        <f>ROUND(I161*H161,2)</f>
        <v>0</v>
      </c>
      <c r="BL161" s="18" t="s">
        <v>145</v>
      </c>
      <c r="BM161" s="200" t="s">
        <v>171</v>
      </c>
    </row>
    <row r="162" spans="1:65" s="2" customFormat="1" ht="19.5">
      <c r="A162" s="35"/>
      <c r="B162" s="36"/>
      <c r="C162" s="37"/>
      <c r="D162" s="202" t="s">
        <v>146</v>
      </c>
      <c r="E162" s="37"/>
      <c r="F162" s="203" t="s">
        <v>169</v>
      </c>
      <c r="G162" s="37"/>
      <c r="H162" s="37"/>
      <c r="I162" s="204"/>
      <c r="J162" s="37"/>
      <c r="K162" s="37"/>
      <c r="L162" s="40"/>
      <c r="M162" s="205"/>
      <c r="N162" s="206"/>
      <c r="O162" s="72"/>
      <c r="P162" s="72"/>
      <c r="Q162" s="72"/>
      <c r="R162" s="72"/>
      <c r="S162" s="72"/>
      <c r="T162" s="73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146</v>
      </c>
      <c r="AU162" s="18" t="s">
        <v>84</v>
      </c>
    </row>
    <row r="163" spans="1:65" s="13" customFormat="1" ht="11.25">
      <c r="B163" s="207"/>
      <c r="C163" s="208"/>
      <c r="D163" s="202" t="s">
        <v>147</v>
      </c>
      <c r="E163" s="209" t="s">
        <v>1</v>
      </c>
      <c r="F163" s="210" t="s">
        <v>172</v>
      </c>
      <c r="G163" s="208"/>
      <c r="H163" s="209" t="s">
        <v>1</v>
      </c>
      <c r="I163" s="211"/>
      <c r="J163" s="208"/>
      <c r="K163" s="208"/>
      <c r="L163" s="212"/>
      <c r="M163" s="213"/>
      <c r="N163" s="214"/>
      <c r="O163" s="214"/>
      <c r="P163" s="214"/>
      <c r="Q163" s="214"/>
      <c r="R163" s="214"/>
      <c r="S163" s="214"/>
      <c r="T163" s="215"/>
      <c r="AT163" s="216" t="s">
        <v>147</v>
      </c>
      <c r="AU163" s="216" t="s">
        <v>84</v>
      </c>
      <c r="AV163" s="13" t="s">
        <v>82</v>
      </c>
      <c r="AW163" s="13" t="s">
        <v>31</v>
      </c>
      <c r="AX163" s="13" t="s">
        <v>74</v>
      </c>
      <c r="AY163" s="216" t="s">
        <v>138</v>
      </c>
    </row>
    <row r="164" spans="1:65" s="14" customFormat="1" ht="11.25">
      <c r="B164" s="217"/>
      <c r="C164" s="218"/>
      <c r="D164" s="202" t="s">
        <v>147</v>
      </c>
      <c r="E164" s="219" t="s">
        <v>1</v>
      </c>
      <c r="F164" s="220" t="s">
        <v>173</v>
      </c>
      <c r="G164" s="218"/>
      <c r="H164" s="221">
        <v>4</v>
      </c>
      <c r="I164" s="222"/>
      <c r="J164" s="218"/>
      <c r="K164" s="218"/>
      <c r="L164" s="223"/>
      <c r="M164" s="224"/>
      <c r="N164" s="225"/>
      <c r="O164" s="225"/>
      <c r="P164" s="225"/>
      <c r="Q164" s="225"/>
      <c r="R164" s="225"/>
      <c r="S164" s="225"/>
      <c r="T164" s="226"/>
      <c r="AT164" s="227" t="s">
        <v>147</v>
      </c>
      <c r="AU164" s="227" t="s">
        <v>84</v>
      </c>
      <c r="AV164" s="14" t="s">
        <v>84</v>
      </c>
      <c r="AW164" s="14" t="s">
        <v>31</v>
      </c>
      <c r="AX164" s="14" t="s">
        <v>74</v>
      </c>
      <c r="AY164" s="227" t="s">
        <v>138</v>
      </c>
    </row>
    <row r="165" spans="1:65" s="14" customFormat="1" ht="11.25">
      <c r="B165" s="217"/>
      <c r="C165" s="218"/>
      <c r="D165" s="202" t="s">
        <v>147</v>
      </c>
      <c r="E165" s="219" t="s">
        <v>1</v>
      </c>
      <c r="F165" s="220" t="s">
        <v>174</v>
      </c>
      <c r="G165" s="218"/>
      <c r="H165" s="221">
        <v>1.4</v>
      </c>
      <c r="I165" s="222"/>
      <c r="J165" s="218"/>
      <c r="K165" s="218"/>
      <c r="L165" s="223"/>
      <c r="M165" s="224"/>
      <c r="N165" s="225"/>
      <c r="O165" s="225"/>
      <c r="P165" s="225"/>
      <c r="Q165" s="225"/>
      <c r="R165" s="225"/>
      <c r="S165" s="225"/>
      <c r="T165" s="226"/>
      <c r="AT165" s="227" t="s">
        <v>147</v>
      </c>
      <c r="AU165" s="227" t="s">
        <v>84</v>
      </c>
      <c r="AV165" s="14" t="s">
        <v>84</v>
      </c>
      <c r="AW165" s="14" t="s">
        <v>31</v>
      </c>
      <c r="AX165" s="14" t="s">
        <v>74</v>
      </c>
      <c r="AY165" s="227" t="s">
        <v>138</v>
      </c>
    </row>
    <row r="166" spans="1:65" s="15" customFormat="1" ht="11.25">
      <c r="B166" s="228"/>
      <c r="C166" s="229"/>
      <c r="D166" s="202" t="s">
        <v>147</v>
      </c>
      <c r="E166" s="230" t="s">
        <v>1</v>
      </c>
      <c r="F166" s="231" t="s">
        <v>151</v>
      </c>
      <c r="G166" s="229"/>
      <c r="H166" s="232">
        <v>5.4</v>
      </c>
      <c r="I166" s="233"/>
      <c r="J166" s="229"/>
      <c r="K166" s="229"/>
      <c r="L166" s="234"/>
      <c r="M166" s="235"/>
      <c r="N166" s="236"/>
      <c r="O166" s="236"/>
      <c r="P166" s="236"/>
      <c r="Q166" s="236"/>
      <c r="R166" s="236"/>
      <c r="S166" s="236"/>
      <c r="T166" s="237"/>
      <c r="AT166" s="238" t="s">
        <v>147</v>
      </c>
      <c r="AU166" s="238" t="s">
        <v>84</v>
      </c>
      <c r="AV166" s="15" t="s">
        <v>145</v>
      </c>
      <c r="AW166" s="15" t="s">
        <v>31</v>
      </c>
      <c r="AX166" s="15" t="s">
        <v>82</v>
      </c>
      <c r="AY166" s="238" t="s">
        <v>138</v>
      </c>
    </row>
    <row r="167" spans="1:65" s="2" customFormat="1" ht="33" customHeight="1">
      <c r="A167" s="35"/>
      <c r="B167" s="36"/>
      <c r="C167" s="188" t="s">
        <v>159</v>
      </c>
      <c r="D167" s="188" t="s">
        <v>141</v>
      </c>
      <c r="E167" s="189" t="s">
        <v>175</v>
      </c>
      <c r="F167" s="190" t="s">
        <v>176</v>
      </c>
      <c r="G167" s="191" t="s">
        <v>170</v>
      </c>
      <c r="H167" s="192">
        <v>3.234</v>
      </c>
      <c r="I167" s="193"/>
      <c r="J167" s="194">
        <f>ROUND(I167*H167,2)</f>
        <v>0</v>
      </c>
      <c r="K167" s="195"/>
      <c r="L167" s="40"/>
      <c r="M167" s="196" t="s">
        <v>1</v>
      </c>
      <c r="N167" s="197" t="s">
        <v>39</v>
      </c>
      <c r="O167" s="72"/>
      <c r="P167" s="198">
        <f>O167*H167</f>
        <v>0</v>
      </c>
      <c r="Q167" s="198">
        <v>0</v>
      </c>
      <c r="R167" s="198">
        <f>Q167*H167</f>
        <v>0</v>
      </c>
      <c r="S167" s="198">
        <v>0</v>
      </c>
      <c r="T167" s="199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0" t="s">
        <v>145</v>
      </c>
      <c r="AT167" s="200" t="s">
        <v>141</v>
      </c>
      <c r="AU167" s="200" t="s">
        <v>84</v>
      </c>
      <c r="AY167" s="18" t="s">
        <v>138</v>
      </c>
      <c r="BE167" s="201">
        <f>IF(N167="základní",J167,0)</f>
        <v>0</v>
      </c>
      <c r="BF167" s="201">
        <f>IF(N167="snížená",J167,0)</f>
        <v>0</v>
      </c>
      <c r="BG167" s="201">
        <f>IF(N167="zákl. přenesená",J167,0)</f>
        <v>0</v>
      </c>
      <c r="BH167" s="201">
        <f>IF(N167="sníž. přenesená",J167,0)</f>
        <v>0</v>
      </c>
      <c r="BI167" s="201">
        <f>IF(N167="nulová",J167,0)</f>
        <v>0</v>
      </c>
      <c r="BJ167" s="18" t="s">
        <v>82</v>
      </c>
      <c r="BK167" s="201">
        <f>ROUND(I167*H167,2)</f>
        <v>0</v>
      </c>
      <c r="BL167" s="18" t="s">
        <v>145</v>
      </c>
      <c r="BM167" s="200" t="s">
        <v>177</v>
      </c>
    </row>
    <row r="168" spans="1:65" s="2" customFormat="1" ht="19.5">
      <c r="A168" s="35"/>
      <c r="B168" s="36"/>
      <c r="C168" s="37"/>
      <c r="D168" s="202" t="s">
        <v>146</v>
      </c>
      <c r="E168" s="37"/>
      <c r="F168" s="203" t="s">
        <v>176</v>
      </c>
      <c r="G168" s="37"/>
      <c r="H168" s="37"/>
      <c r="I168" s="204"/>
      <c r="J168" s="37"/>
      <c r="K168" s="37"/>
      <c r="L168" s="40"/>
      <c r="M168" s="205"/>
      <c r="N168" s="206"/>
      <c r="O168" s="72"/>
      <c r="P168" s="72"/>
      <c r="Q168" s="72"/>
      <c r="R168" s="72"/>
      <c r="S168" s="72"/>
      <c r="T168" s="73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146</v>
      </c>
      <c r="AU168" s="18" t="s">
        <v>84</v>
      </c>
    </row>
    <row r="169" spans="1:65" s="14" customFormat="1" ht="11.25">
      <c r="B169" s="217"/>
      <c r="C169" s="218"/>
      <c r="D169" s="202" t="s">
        <v>147</v>
      </c>
      <c r="E169" s="219" t="s">
        <v>1</v>
      </c>
      <c r="F169" s="220" t="s">
        <v>178</v>
      </c>
      <c r="G169" s="218"/>
      <c r="H169" s="221">
        <v>0.71399999999999997</v>
      </c>
      <c r="I169" s="222"/>
      <c r="J169" s="218"/>
      <c r="K169" s="218"/>
      <c r="L169" s="223"/>
      <c r="M169" s="224"/>
      <c r="N169" s="225"/>
      <c r="O169" s="225"/>
      <c r="P169" s="225"/>
      <c r="Q169" s="225"/>
      <c r="R169" s="225"/>
      <c r="S169" s="225"/>
      <c r="T169" s="226"/>
      <c r="AT169" s="227" t="s">
        <v>147</v>
      </c>
      <c r="AU169" s="227" t="s">
        <v>84</v>
      </c>
      <c r="AV169" s="14" t="s">
        <v>84</v>
      </c>
      <c r="AW169" s="14" t="s">
        <v>31</v>
      </c>
      <c r="AX169" s="14" t="s">
        <v>74</v>
      </c>
      <c r="AY169" s="227" t="s">
        <v>138</v>
      </c>
    </row>
    <row r="170" spans="1:65" s="14" customFormat="1" ht="11.25">
      <c r="B170" s="217"/>
      <c r="C170" s="218"/>
      <c r="D170" s="202" t="s">
        <v>147</v>
      </c>
      <c r="E170" s="219" t="s">
        <v>1</v>
      </c>
      <c r="F170" s="220" t="s">
        <v>179</v>
      </c>
      <c r="G170" s="218"/>
      <c r="H170" s="221">
        <v>2.52</v>
      </c>
      <c r="I170" s="222"/>
      <c r="J170" s="218"/>
      <c r="K170" s="218"/>
      <c r="L170" s="223"/>
      <c r="M170" s="224"/>
      <c r="N170" s="225"/>
      <c r="O170" s="225"/>
      <c r="P170" s="225"/>
      <c r="Q170" s="225"/>
      <c r="R170" s="225"/>
      <c r="S170" s="225"/>
      <c r="T170" s="226"/>
      <c r="AT170" s="227" t="s">
        <v>147</v>
      </c>
      <c r="AU170" s="227" t="s">
        <v>84</v>
      </c>
      <c r="AV170" s="14" t="s">
        <v>84</v>
      </c>
      <c r="AW170" s="14" t="s">
        <v>31</v>
      </c>
      <c r="AX170" s="14" t="s">
        <v>74</v>
      </c>
      <c r="AY170" s="227" t="s">
        <v>138</v>
      </c>
    </row>
    <row r="171" spans="1:65" s="15" customFormat="1" ht="11.25">
      <c r="B171" s="228"/>
      <c r="C171" s="229"/>
      <c r="D171" s="202" t="s">
        <v>147</v>
      </c>
      <c r="E171" s="230" t="s">
        <v>1</v>
      </c>
      <c r="F171" s="231" t="s">
        <v>151</v>
      </c>
      <c r="G171" s="229"/>
      <c r="H171" s="232">
        <v>3.234</v>
      </c>
      <c r="I171" s="233"/>
      <c r="J171" s="229"/>
      <c r="K171" s="229"/>
      <c r="L171" s="234"/>
      <c r="M171" s="235"/>
      <c r="N171" s="236"/>
      <c r="O171" s="236"/>
      <c r="P171" s="236"/>
      <c r="Q171" s="236"/>
      <c r="R171" s="236"/>
      <c r="S171" s="236"/>
      <c r="T171" s="237"/>
      <c r="AT171" s="238" t="s">
        <v>147</v>
      </c>
      <c r="AU171" s="238" t="s">
        <v>84</v>
      </c>
      <c r="AV171" s="15" t="s">
        <v>145</v>
      </c>
      <c r="AW171" s="15" t="s">
        <v>31</v>
      </c>
      <c r="AX171" s="15" t="s">
        <v>82</v>
      </c>
      <c r="AY171" s="238" t="s">
        <v>138</v>
      </c>
    </row>
    <row r="172" spans="1:65" s="12" customFormat="1" ht="22.9" customHeight="1">
      <c r="B172" s="172"/>
      <c r="C172" s="173"/>
      <c r="D172" s="174" t="s">
        <v>73</v>
      </c>
      <c r="E172" s="186" t="s">
        <v>159</v>
      </c>
      <c r="F172" s="186" t="s">
        <v>180</v>
      </c>
      <c r="G172" s="173"/>
      <c r="H172" s="173"/>
      <c r="I172" s="176"/>
      <c r="J172" s="187">
        <f>BK172</f>
        <v>0</v>
      </c>
      <c r="K172" s="173"/>
      <c r="L172" s="178"/>
      <c r="M172" s="179"/>
      <c r="N172" s="180"/>
      <c r="O172" s="180"/>
      <c r="P172" s="181">
        <f>SUM(P173:P229)</f>
        <v>0</v>
      </c>
      <c r="Q172" s="180"/>
      <c r="R172" s="181">
        <f>SUM(R173:R229)</f>
        <v>0</v>
      </c>
      <c r="S172" s="180"/>
      <c r="T172" s="182">
        <f>SUM(T173:T229)</f>
        <v>0</v>
      </c>
      <c r="AR172" s="183" t="s">
        <v>82</v>
      </c>
      <c r="AT172" s="184" t="s">
        <v>73</v>
      </c>
      <c r="AU172" s="184" t="s">
        <v>82</v>
      </c>
      <c r="AY172" s="183" t="s">
        <v>138</v>
      </c>
      <c r="BK172" s="185">
        <f>SUM(BK173:BK229)</f>
        <v>0</v>
      </c>
    </row>
    <row r="173" spans="1:65" s="2" customFormat="1" ht="33" customHeight="1">
      <c r="A173" s="35"/>
      <c r="B173" s="36"/>
      <c r="C173" s="188" t="s">
        <v>181</v>
      </c>
      <c r="D173" s="188" t="s">
        <v>141</v>
      </c>
      <c r="E173" s="189" t="s">
        <v>182</v>
      </c>
      <c r="F173" s="190" t="s">
        <v>183</v>
      </c>
      <c r="G173" s="191" t="s">
        <v>170</v>
      </c>
      <c r="H173" s="192">
        <v>138.02500000000001</v>
      </c>
      <c r="I173" s="193"/>
      <c r="J173" s="194">
        <f>ROUND(I173*H173,2)</f>
        <v>0</v>
      </c>
      <c r="K173" s="195"/>
      <c r="L173" s="40"/>
      <c r="M173" s="196" t="s">
        <v>1</v>
      </c>
      <c r="N173" s="197" t="s">
        <v>39</v>
      </c>
      <c r="O173" s="72"/>
      <c r="P173" s="198">
        <f>O173*H173</f>
        <v>0</v>
      </c>
      <c r="Q173" s="198">
        <v>0</v>
      </c>
      <c r="R173" s="198">
        <f>Q173*H173</f>
        <v>0</v>
      </c>
      <c r="S173" s="198">
        <v>0</v>
      </c>
      <c r="T173" s="199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0" t="s">
        <v>145</v>
      </c>
      <c r="AT173" s="200" t="s">
        <v>141</v>
      </c>
      <c r="AU173" s="200" t="s">
        <v>84</v>
      </c>
      <c r="AY173" s="18" t="s">
        <v>138</v>
      </c>
      <c r="BE173" s="201">
        <f>IF(N173="základní",J173,0)</f>
        <v>0</v>
      </c>
      <c r="BF173" s="201">
        <f>IF(N173="snížená",J173,0)</f>
        <v>0</v>
      </c>
      <c r="BG173" s="201">
        <f>IF(N173="zákl. přenesená",J173,0)</f>
        <v>0</v>
      </c>
      <c r="BH173" s="201">
        <f>IF(N173="sníž. přenesená",J173,0)</f>
        <v>0</v>
      </c>
      <c r="BI173" s="201">
        <f>IF(N173="nulová",J173,0)</f>
        <v>0</v>
      </c>
      <c r="BJ173" s="18" t="s">
        <v>82</v>
      </c>
      <c r="BK173" s="201">
        <f>ROUND(I173*H173,2)</f>
        <v>0</v>
      </c>
      <c r="BL173" s="18" t="s">
        <v>145</v>
      </c>
      <c r="BM173" s="200" t="s">
        <v>184</v>
      </c>
    </row>
    <row r="174" spans="1:65" s="2" customFormat="1" ht="19.5">
      <c r="A174" s="35"/>
      <c r="B174" s="36"/>
      <c r="C174" s="37"/>
      <c r="D174" s="202" t="s">
        <v>146</v>
      </c>
      <c r="E174" s="37"/>
      <c r="F174" s="203" t="s">
        <v>183</v>
      </c>
      <c r="G174" s="37"/>
      <c r="H174" s="37"/>
      <c r="I174" s="204"/>
      <c r="J174" s="37"/>
      <c r="K174" s="37"/>
      <c r="L174" s="40"/>
      <c r="M174" s="205"/>
      <c r="N174" s="206"/>
      <c r="O174" s="72"/>
      <c r="P174" s="72"/>
      <c r="Q174" s="72"/>
      <c r="R174" s="72"/>
      <c r="S174" s="72"/>
      <c r="T174" s="73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8" t="s">
        <v>146</v>
      </c>
      <c r="AU174" s="18" t="s">
        <v>84</v>
      </c>
    </row>
    <row r="175" spans="1:65" s="2" customFormat="1" ht="44.25" customHeight="1">
      <c r="A175" s="35"/>
      <c r="B175" s="36"/>
      <c r="C175" s="188" t="s">
        <v>165</v>
      </c>
      <c r="D175" s="188" t="s">
        <v>141</v>
      </c>
      <c r="E175" s="189" t="s">
        <v>185</v>
      </c>
      <c r="F175" s="190" t="s">
        <v>186</v>
      </c>
      <c r="G175" s="191" t="s">
        <v>170</v>
      </c>
      <c r="H175" s="192">
        <v>41.408000000000001</v>
      </c>
      <c r="I175" s="193"/>
      <c r="J175" s="194">
        <f>ROUND(I175*H175,2)</f>
        <v>0</v>
      </c>
      <c r="K175" s="195"/>
      <c r="L175" s="40"/>
      <c r="M175" s="196" t="s">
        <v>1</v>
      </c>
      <c r="N175" s="197" t="s">
        <v>39</v>
      </c>
      <c r="O175" s="72"/>
      <c r="P175" s="198">
        <f>O175*H175</f>
        <v>0</v>
      </c>
      <c r="Q175" s="198">
        <v>0</v>
      </c>
      <c r="R175" s="198">
        <f>Q175*H175</f>
        <v>0</v>
      </c>
      <c r="S175" s="198">
        <v>0</v>
      </c>
      <c r="T175" s="199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0" t="s">
        <v>145</v>
      </c>
      <c r="AT175" s="200" t="s">
        <v>141</v>
      </c>
      <c r="AU175" s="200" t="s">
        <v>84</v>
      </c>
      <c r="AY175" s="18" t="s">
        <v>138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18" t="s">
        <v>82</v>
      </c>
      <c r="BK175" s="201">
        <f>ROUND(I175*H175,2)</f>
        <v>0</v>
      </c>
      <c r="BL175" s="18" t="s">
        <v>145</v>
      </c>
      <c r="BM175" s="200" t="s">
        <v>187</v>
      </c>
    </row>
    <row r="176" spans="1:65" s="2" customFormat="1" ht="29.25">
      <c r="A176" s="35"/>
      <c r="B176" s="36"/>
      <c r="C176" s="37"/>
      <c r="D176" s="202" t="s">
        <v>146</v>
      </c>
      <c r="E176" s="37"/>
      <c r="F176" s="203" t="s">
        <v>186</v>
      </c>
      <c r="G176" s="37"/>
      <c r="H176" s="37"/>
      <c r="I176" s="204"/>
      <c r="J176" s="37"/>
      <c r="K176" s="37"/>
      <c r="L176" s="40"/>
      <c r="M176" s="205"/>
      <c r="N176" s="206"/>
      <c r="O176" s="72"/>
      <c r="P176" s="72"/>
      <c r="Q176" s="72"/>
      <c r="R176" s="72"/>
      <c r="S176" s="72"/>
      <c r="T176" s="73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8" t="s">
        <v>146</v>
      </c>
      <c r="AU176" s="18" t="s">
        <v>84</v>
      </c>
    </row>
    <row r="177" spans="1:65" s="2" customFormat="1" ht="44.25" customHeight="1">
      <c r="A177" s="35"/>
      <c r="B177" s="36"/>
      <c r="C177" s="188" t="s">
        <v>188</v>
      </c>
      <c r="D177" s="188" t="s">
        <v>141</v>
      </c>
      <c r="E177" s="189" t="s">
        <v>189</v>
      </c>
      <c r="F177" s="190" t="s">
        <v>190</v>
      </c>
      <c r="G177" s="191" t="s">
        <v>170</v>
      </c>
      <c r="H177" s="192">
        <v>552.1</v>
      </c>
      <c r="I177" s="193"/>
      <c r="J177" s="194">
        <f>ROUND(I177*H177,2)</f>
        <v>0</v>
      </c>
      <c r="K177" s="195"/>
      <c r="L177" s="40"/>
      <c r="M177" s="196" t="s">
        <v>1</v>
      </c>
      <c r="N177" s="197" t="s">
        <v>39</v>
      </c>
      <c r="O177" s="72"/>
      <c r="P177" s="198">
        <f>O177*H177</f>
        <v>0</v>
      </c>
      <c r="Q177" s="198">
        <v>0</v>
      </c>
      <c r="R177" s="198">
        <f>Q177*H177</f>
        <v>0</v>
      </c>
      <c r="S177" s="198">
        <v>0</v>
      </c>
      <c r="T177" s="199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0" t="s">
        <v>145</v>
      </c>
      <c r="AT177" s="200" t="s">
        <v>141</v>
      </c>
      <c r="AU177" s="200" t="s">
        <v>84</v>
      </c>
      <c r="AY177" s="18" t="s">
        <v>138</v>
      </c>
      <c r="BE177" s="201">
        <f>IF(N177="základní",J177,0)</f>
        <v>0</v>
      </c>
      <c r="BF177" s="201">
        <f>IF(N177="snížená",J177,0)</f>
        <v>0</v>
      </c>
      <c r="BG177" s="201">
        <f>IF(N177="zákl. přenesená",J177,0)</f>
        <v>0</v>
      </c>
      <c r="BH177" s="201">
        <f>IF(N177="sníž. přenesená",J177,0)</f>
        <v>0</v>
      </c>
      <c r="BI177" s="201">
        <f>IF(N177="nulová",J177,0)</f>
        <v>0</v>
      </c>
      <c r="BJ177" s="18" t="s">
        <v>82</v>
      </c>
      <c r="BK177" s="201">
        <f>ROUND(I177*H177,2)</f>
        <v>0</v>
      </c>
      <c r="BL177" s="18" t="s">
        <v>145</v>
      </c>
      <c r="BM177" s="200" t="s">
        <v>191</v>
      </c>
    </row>
    <row r="178" spans="1:65" s="2" customFormat="1" ht="29.25">
      <c r="A178" s="35"/>
      <c r="B178" s="36"/>
      <c r="C178" s="37"/>
      <c r="D178" s="202" t="s">
        <v>146</v>
      </c>
      <c r="E178" s="37"/>
      <c r="F178" s="203" t="s">
        <v>190</v>
      </c>
      <c r="G178" s="37"/>
      <c r="H178" s="37"/>
      <c r="I178" s="204"/>
      <c r="J178" s="37"/>
      <c r="K178" s="37"/>
      <c r="L178" s="40"/>
      <c r="M178" s="205"/>
      <c r="N178" s="206"/>
      <c r="O178" s="72"/>
      <c r="P178" s="72"/>
      <c r="Q178" s="72"/>
      <c r="R178" s="72"/>
      <c r="S178" s="72"/>
      <c r="T178" s="73"/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T178" s="18" t="s">
        <v>146</v>
      </c>
      <c r="AU178" s="18" t="s">
        <v>84</v>
      </c>
    </row>
    <row r="179" spans="1:65" s="2" customFormat="1" ht="33" customHeight="1">
      <c r="A179" s="35"/>
      <c r="B179" s="36"/>
      <c r="C179" s="188" t="s">
        <v>171</v>
      </c>
      <c r="D179" s="188" t="s">
        <v>141</v>
      </c>
      <c r="E179" s="189" t="s">
        <v>192</v>
      </c>
      <c r="F179" s="190" t="s">
        <v>193</v>
      </c>
      <c r="G179" s="191" t="s">
        <v>144</v>
      </c>
      <c r="H179" s="192">
        <v>1</v>
      </c>
      <c r="I179" s="193"/>
      <c r="J179" s="194">
        <f>ROUND(I179*H179,2)</f>
        <v>0</v>
      </c>
      <c r="K179" s="195"/>
      <c r="L179" s="40"/>
      <c r="M179" s="196" t="s">
        <v>1</v>
      </c>
      <c r="N179" s="197" t="s">
        <v>39</v>
      </c>
      <c r="O179" s="72"/>
      <c r="P179" s="198">
        <f>O179*H179</f>
        <v>0</v>
      </c>
      <c r="Q179" s="198">
        <v>0</v>
      </c>
      <c r="R179" s="198">
        <f>Q179*H179</f>
        <v>0</v>
      </c>
      <c r="S179" s="198">
        <v>0</v>
      </c>
      <c r="T179" s="199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0" t="s">
        <v>145</v>
      </c>
      <c r="AT179" s="200" t="s">
        <v>141</v>
      </c>
      <c r="AU179" s="200" t="s">
        <v>84</v>
      </c>
      <c r="AY179" s="18" t="s">
        <v>138</v>
      </c>
      <c r="BE179" s="201">
        <f>IF(N179="základní",J179,0)</f>
        <v>0</v>
      </c>
      <c r="BF179" s="201">
        <f>IF(N179="snížená",J179,0)</f>
        <v>0</v>
      </c>
      <c r="BG179" s="201">
        <f>IF(N179="zákl. přenesená",J179,0)</f>
        <v>0</v>
      </c>
      <c r="BH179" s="201">
        <f>IF(N179="sníž. přenesená",J179,0)</f>
        <v>0</v>
      </c>
      <c r="BI179" s="201">
        <f>IF(N179="nulová",J179,0)</f>
        <v>0</v>
      </c>
      <c r="BJ179" s="18" t="s">
        <v>82</v>
      </c>
      <c r="BK179" s="201">
        <f>ROUND(I179*H179,2)</f>
        <v>0</v>
      </c>
      <c r="BL179" s="18" t="s">
        <v>145</v>
      </c>
      <c r="BM179" s="200" t="s">
        <v>194</v>
      </c>
    </row>
    <row r="180" spans="1:65" s="2" customFormat="1" ht="19.5">
      <c r="A180" s="35"/>
      <c r="B180" s="36"/>
      <c r="C180" s="37"/>
      <c r="D180" s="202" t="s">
        <v>146</v>
      </c>
      <c r="E180" s="37"/>
      <c r="F180" s="203" t="s">
        <v>193</v>
      </c>
      <c r="G180" s="37"/>
      <c r="H180" s="37"/>
      <c r="I180" s="204"/>
      <c r="J180" s="37"/>
      <c r="K180" s="37"/>
      <c r="L180" s="40"/>
      <c r="M180" s="205"/>
      <c r="N180" s="206"/>
      <c r="O180" s="72"/>
      <c r="P180" s="72"/>
      <c r="Q180" s="72"/>
      <c r="R180" s="72"/>
      <c r="S180" s="72"/>
      <c r="T180" s="73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8" t="s">
        <v>146</v>
      </c>
      <c r="AU180" s="18" t="s">
        <v>84</v>
      </c>
    </row>
    <row r="181" spans="1:65" s="13" customFormat="1" ht="11.25">
      <c r="B181" s="207"/>
      <c r="C181" s="208"/>
      <c r="D181" s="202" t="s">
        <v>147</v>
      </c>
      <c r="E181" s="209" t="s">
        <v>1</v>
      </c>
      <c r="F181" s="210" t="s">
        <v>195</v>
      </c>
      <c r="G181" s="208"/>
      <c r="H181" s="209" t="s">
        <v>1</v>
      </c>
      <c r="I181" s="211"/>
      <c r="J181" s="208"/>
      <c r="K181" s="208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147</v>
      </c>
      <c r="AU181" s="216" t="s">
        <v>84</v>
      </c>
      <c r="AV181" s="13" t="s">
        <v>82</v>
      </c>
      <c r="AW181" s="13" t="s">
        <v>31</v>
      </c>
      <c r="AX181" s="13" t="s">
        <v>74</v>
      </c>
      <c r="AY181" s="216" t="s">
        <v>138</v>
      </c>
    </row>
    <row r="182" spans="1:65" s="14" customFormat="1" ht="11.25">
      <c r="B182" s="217"/>
      <c r="C182" s="218"/>
      <c r="D182" s="202" t="s">
        <v>147</v>
      </c>
      <c r="E182" s="219" t="s">
        <v>1</v>
      </c>
      <c r="F182" s="220" t="s">
        <v>196</v>
      </c>
      <c r="G182" s="218"/>
      <c r="H182" s="221">
        <v>1</v>
      </c>
      <c r="I182" s="222"/>
      <c r="J182" s="218"/>
      <c r="K182" s="218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147</v>
      </c>
      <c r="AU182" s="227" t="s">
        <v>84</v>
      </c>
      <c r="AV182" s="14" t="s">
        <v>84</v>
      </c>
      <c r="AW182" s="14" t="s">
        <v>31</v>
      </c>
      <c r="AX182" s="14" t="s">
        <v>74</v>
      </c>
      <c r="AY182" s="227" t="s">
        <v>138</v>
      </c>
    </row>
    <row r="183" spans="1:65" s="15" customFormat="1" ht="11.25">
      <c r="B183" s="228"/>
      <c r="C183" s="229"/>
      <c r="D183" s="202" t="s">
        <v>147</v>
      </c>
      <c r="E183" s="230" t="s">
        <v>1</v>
      </c>
      <c r="F183" s="231" t="s">
        <v>151</v>
      </c>
      <c r="G183" s="229"/>
      <c r="H183" s="232">
        <v>1</v>
      </c>
      <c r="I183" s="233"/>
      <c r="J183" s="229"/>
      <c r="K183" s="229"/>
      <c r="L183" s="234"/>
      <c r="M183" s="235"/>
      <c r="N183" s="236"/>
      <c r="O183" s="236"/>
      <c r="P183" s="236"/>
      <c r="Q183" s="236"/>
      <c r="R183" s="236"/>
      <c r="S183" s="236"/>
      <c r="T183" s="237"/>
      <c r="AT183" s="238" t="s">
        <v>147</v>
      </c>
      <c r="AU183" s="238" t="s">
        <v>84</v>
      </c>
      <c r="AV183" s="15" t="s">
        <v>145</v>
      </c>
      <c r="AW183" s="15" t="s">
        <v>31</v>
      </c>
      <c r="AX183" s="15" t="s">
        <v>82</v>
      </c>
      <c r="AY183" s="238" t="s">
        <v>138</v>
      </c>
    </row>
    <row r="184" spans="1:65" s="2" customFormat="1" ht="44.25" customHeight="1">
      <c r="A184" s="35"/>
      <c r="B184" s="36"/>
      <c r="C184" s="188" t="s">
        <v>197</v>
      </c>
      <c r="D184" s="188" t="s">
        <v>141</v>
      </c>
      <c r="E184" s="189" t="s">
        <v>198</v>
      </c>
      <c r="F184" s="190" t="s">
        <v>199</v>
      </c>
      <c r="G184" s="191" t="s">
        <v>200</v>
      </c>
      <c r="H184" s="192">
        <v>4.8</v>
      </c>
      <c r="I184" s="193"/>
      <c r="J184" s="194">
        <f>ROUND(I184*H184,2)</f>
        <v>0</v>
      </c>
      <c r="K184" s="195"/>
      <c r="L184" s="40"/>
      <c r="M184" s="196" t="s">
        <v>1</v>
      </c>
      <c r="N184" s="197" t="s">
        <v>39</v>
      </c>
      <c r="O184" s="72"/>
      <c r="P184" s="198">
        <f>O184*H184</f>
        <v>0</v>
      </c>
      <c r="Q184" s="198">
        <v>0</v>
      </c>
      <c r="R184" s="198">
        <f>Q184*H184</f>
        <v>0</v>
      </c>
      <c r="S184" s="198">
        <v>0</v>
      </c>
      <c r="T184" s="199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0" t="s">
        <v>145</v>
      </c>
      <c r="AT184" s="200" t="s">
        <v>141</v>
      </c>
      <c r="AU184" s="200" t="s">
        <v>84</v>
      </c>
      <c r="AY184" s="18" t="s">
        <v>138</v>
      </c>
      <c r="BE184" s="201">
        <f>IF(N184="základní",J184,0)</f>
        <v>0</v>
      </c>
      <c r="BF184" s="201">
        <f>IF(N184="snížená",J184,0)</f>
        <v>0</v>
      </c>
      <c r="BG184" s="201">
        <f>IF(N184="zákl. přenesená",J184,0)</f>
        <v>0</v>
      </c>
      <c r="BH184" s="201">
        <f>IF(N184="sníž. přenesená",J184,0)</f>
        <v>0</v>
      </c>
      <c r="BI184" s="201">
        <f>IF(N184="nulová",J184,0)</f>
        <v>0</v>
      </c>
      <c r="BJ184" s="18" t="s">
        <v>82</v>
      </c>
      <c r="BK184" s="201">
        <f>ROUND(I184*H184,2)</f>
        <v>0</v>
      </c>
      <c r="BL184" s="18" t="s">
        <v>145</v>
      </c>
      <c r="BM184" s="200" t="s">
        <v>201</v>
      </c>
    </row>
    <row r="185" spans="1:65" s="2" customFormat="1" ht="29.25">
      <c r="A185" s="35"/>
      <c r="B185" s="36"/>
      <c r="C185" s="37"/>
      <c r="D185" s="202" t="s">
        <v>146</v>
      </c>
      <c r="E185" s="37"/>
      <c r="F185" s="203" t="s">
        <v>199</v>
      </c>
      <c r="G185" s="37"/>
      <c r="H185" s="37"/>
      <c r="I185" s="204"/>
      <c r="J185" s="37"/>
      <c r="K185" s="37"/>
      <c r="L185" s="40"/>
      <c r="M185" s="205"/>
      <c r="N185" s="206"/>
      <c r="O185" s="72"/>
      <c r="P185" s="72"/>
      <c r="Q185" s="72"/>
      <c r="R185" s="72"/>
      <c r="S185" s="72"/>
      <c r="T185" s="73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146</v>
      </c>
      <c r="AU185" s="18" t="s">
        <v>84</v>
      </c>
    </row>
    <row r="186" spans="1:65" s="13" customFormat="1" ht="11.25">
      <c r="B186" s="207"/>
      <c r="C186" s="208"/>
      <c r="D186" s="202" t="s">
        <v>147</v>
      </c>
      <c r="E186" s="209" t="s">
        <v>1</v>
      </c>
      <c r="F186" s="210" t="s">
        <v>202</v>
      </c>
      <c r="G186" s="208"/>
      <c r="H186" s="209" t="s">
        <v>1</v>
      </c>
      <c r="I186" s="211"/>
      <c r="J186" s="208"/>
      <c r="K186" s="208"/>
      <c r="L186" s="212"/>
      <c r="M186" s="213"/>
      <c r="N186" s="214"/>
      <c r="O186" s="214"/>
      <c r="P186" s="214"/>
      <c r="Q186" s="214"/>
      <c r="R186" s="214"/>
      <c r="S186" s="214"/>
      <c r="T186" s="215"/>
      <c r="AT186" s="216" t="s">
        <v>147</v>
      </c>
      <c r="AU186" s="216" t="s">
        <v>84</v>
      </c>
      <c r="AV186" s="13" t="s">
        <v>82</v>
      </c>
      <c r="AW186" s="13" t="s">
        <v>31</v>
      </c>
      <c r="AX186" s="13" t="s">
        <v>74</v>
      </c>
      <c r="AY186" s="216" t="s">
        <v>138</v>
      </c>
    </row>
    <row r="187" spans="1:65" s="13" customFormat="1" ht="11.25">
      <c r="B187" s="207"/>
      <c r="C187" s="208"/>
      <c r="D187" s="202" t="s">
        <v>147</v>
      </c>
      <c r="E187" s="209" t="s">
        <v>1</v>
      </c>
      <c r="F187" s="210" t="s">
        <v>203</v>
      </c>
      <c r="G187" s="208"/>
      <c r="H187" s="209" t="s">
        <v>1</v>
      </c>
      <c r="I187" s="211"/>
      <c r="J187" s="208"/>
      <c r="K187" s="208"/>
      <c r="L187" s="212"/>
      <c r="M187" s="213"/>
      <c r="N187" s="214"/>
      <c r="O187" s="214"/>
      <c r="P187" s="214"/>
      <c r="Q187" s="214"/>
      <c r="R187" s="214"/>
      <c r="S187" s="214"/>
      <c r="T187" s="215"/>
      <c r="AT187" s="216" t="s">
        <v>147</v>
      </c>
      <c r="AU187" s="216" t="s">
        <v>84</v>
      </c>
      <c r="AV187" s="13" t="s">
        <v>82</v>
      </c>
      <c r="AW187" s="13" t="s">
        <v>31</v>
      </c>
      <c r="AX187" s="13" t="s">
        <v>74</v>
      </c>
      <c r="AY187" s="216" t="s">
        <v>138</v>
      </c>
    </row>
    <row r="188" spans="1:65" s="14" customFormat="1" ht="11.25">
      <c r="B188" s="217"/>
      <c r="C188" s="218"/>
      <c r="D188" s="202" t="s">
        <v>147</v>
      </c>
      <c r="E188" s="219" t="s">
        <v>1</v>
      </c>
      <c r="F188" s="220" t="s">
        <v>204</v>
      </c>
      <c r="G188" s="218"/>
      <c r="H188" s="221">
        <v>4.8</v>
      </c>
      <c r="I188" s="222"/>
      <c r="J188" s="218"/>
      <c r="K188" s="218"/>
      <c r="L188" s="223"/>
      <c r="M188" s="224"/>
      <c r="N188" s="225"/>
      <c r="O188" s="225"/>
      <c r="P188" s="225"/>
      <c r="Q188" s="225"/>
      <c r="R188" s="225"/>
      <c r="S188" s="225"/>
      <c r="T188" s="226"/>
      <c r="AT188" s="227" t="s">
        <v>147</v>
      </c>
      <c r="AU188" s="227" t="s">
        <v>84</v>
      </c>
      <c r="AV188" s="14" t="s">
        <v>84</v>
      </c>
      <c r="AW188" s="14" t="s">
        <v>31</v>
      </c>
      <c r="AX188" s="14" t="s">
        <v>74</v>
      </c>
      <c r="AY188" s="227" t="s">
        <v>138</v>
      </c>
    </row>
    <row r="189" spans="1:65" s="16" customFormat="1" ht="11.25">
      <c r="B189" s="250"/>
      <c r="C189" s="251"/>
      <c r="D189" s="202" t="s">
        <v>147</v>
      </c>
      <c r="E189" s="252" t="s">
        <v>1</v>
      </c>
      <c r="F189" s="253" t="s">
        <v>205</v>
      </c>
      <c r="G189" s="251"/>
      <c r="H189" s="254">
        <v>4.8</v>
      </c>
      <c r="I189" s="255"/>
      <c r="J189" s="251"/>
      <c r="K189" s="251"/>
      <c r="L189" s="256"/>
      <c r="M189" s="257"/>
      <c r="N189" s="258"/>
      <c r="O189" s="258"/>
      <c r="P189" s="258"/>
      <c r="Q189" s="258"/>
      <c r="R189" s="258"/>
      <c r="S189" s="258"/>
      <c r="T189" s="259"/>
      <c r="AT189" s="260" t="s">
        <v>147</v>
      </c>
      <c r="AU189" s="260" t="s">
        <v>84</v>
      </c>
      <c r="AV189" s="16" t="s">
        <v>139</v>
      </c>
      <c r="AW189" s="16" t="s">
        <v>31</v>
      </c>
      <c r="AX189" s="16" t="s">
        <v>74</v>
      </c>
      <c r="AY189" s="260" t="s">
        <v>138</v>
      </c>
    </row>
    <row r="190" spans="1:65" s="15" customFormat="1" ht="11.25">
      <c r="B190" s="228"/>
      <c r="C190" s="229"/>
      <c r="D190" s="202" t="s">
        <v>147</v>
      </c>
      <c r="E190" s="230" t="s">
        <v>1</v>
      </c>
      <c r="F190" s="231" t="s">
        <v>151</v>
      </c>
      <c r="G190" s="229"/>
      <c r="H190" s="232">
        <v>4.8</v>
      </c>
      <c r="I190" s="233"/>
      <c r="J190" s="229"/>
      <c r="K190" s="229"/>
      <c r="L190" s="234"/>
      <c r="M190" s="235"/>
      <c r="N190" s="236"/>
      <c r="O190" s="236"/>
      <c r="P190" s="236"/>
      <c r="Q190" s="236"/>
      <c r="R190" s="236"/>
      <c r="S190" s="236"/>
      <c r="T190" s="237"/>
      <c r="AT190" s="238" t="s">
        <v>147</v>
      </c>
      <c r="AU190" s="238" t="s">
        <v>84</v>
      </c>
      <c r="AV190" s="15" t="s">
        <v>145</v>
      </c>
      <c r="AW190" s="15" t="s">
        <v>31</v>
      </c>
      <c r="AX190" s="15" t="s">
        <v>82</v>
      </c>
      <c r="AY190" s="238" t="s">
        <v>138</v>
      </c>
    </row>
    <row r="191" spans="1:65" s="2" customFormat="1" ht="16.5" customHeight="1">
      <c r="A191" s="35"/>
      <c r="B191" s="36"/>
      <c r="C191" s="239" t="s">
        <v>177</v>
      </c>
      <c r="D191" s="239" t="s">
        <v>162</v>
      </c>
      <c r="E191" s="240" t="s">
        <v>206</v>
      </c>
      <c r="F191" s="241" t="s">
        <v>207</v>
      </c>
      <c r="G191" s="242" t="s">
        <v>200</v>
      </c>
      <c r="H191" s="243">
        <v>5.04</v>
      </c>
      <c r="I191" s="244"/>
      <c r="J191" s="245">
        <f>ROUND(I191*H191,2)</f>
        <v>0</v>
      </c>
      <c r="K191" s="246"/>
      <c r="L191" s="247"/>
      <c r="M191" s="248" t="s">
        <v>1</v>
      </c>
      <c r="N191" s="249" t="s">
        <v>39</v>
      </c>
      <c r="O191" s="72"/>
      <c r="P191" s="198">
        <f>O191*H191</f>
        <v>0</v>
      </c>
      <c r="Q191" s="198">
        <v>0</v>
      </c>
      <c r="R191" s="198">
        <f>Q191*H191</f>
        <v>0</v>
      </c>
      <c r="S191" s="198">
        <v>0</v>
      </c>
      <c r="T191" s="199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0" t="s">
        <v>165</v>
      </c>
      <c r="AT191" s="200" t="s">
        <v>162</v>
      </c>
      <c r="AU191" s="200" t="s">
        <v>84</v>
      </c>
      <c r="AY191" s="18" t="s">
        <v>138</v>
      </c>
      <c r="BE191" s="201">
        <f>IF(N191="základní",J191,0)</f>
        <v>0</v>
      </c>
      <c r="BF191" s="201">
        <f>IF(N191="snížená",J191,0)</f>
        <v>0</v>
      </c>
      <c r="BG191" s="201">
        <f>IF(N191="zákl. přenesená",J191,0)</f>
        <v>0</v>
      </c>
      <c r="BH191" s="201">
        <f>IF(N191="sníž. přenesená",J191,0)</f>
        <v>0</v>
      </c>
      <c r="BI191" s="201">
        <f>IF(N191="nulová",J191,0)</f>
        <v>0</v>
      </c>
      <c r="BJ191" s="18" t="s">
        <v>82</v>
      </c>
      <c r="BK191" s="201">
        <f>ROUND(I191*H191,2)</f>
        <v>0</v>
      </c>
      <c r="BL191" s="18" t="s">
        <v>145</v>
      </c>
      <c r="BM191" s="200" t="s">
        <v>208</v>
      </c>
    </row>
    <row r="192" spans="1:65" s="2" customFormat="1" ht="11.25">
      <c r="A192" s="35"/>
      <c r="B192" s="36"/>
      <c r="C192" s="37"/>
      <c r="D192" s="202" t="s">
        <v>146</v>
      </c>
      <c r="E192" s="37"/>
      <c r="F192" s="203" t="s">
        <v>207</v>
      </c>
      <c r="G192" s="37"/>
      <c r="H192" s="37"/>
      <c r="I192" s="204"/>
      <c r="J192" s="37"/>
      <c r="K192" s="37"/>
      <c r="L192" s="40"/>
      <c r="M192" s="205"/>
      <c r="N192" s="206"/>
      <c r="O192" s="72"/>
      <c r="P192" s="72"/>
      <c r="Q192" s="72"/>
      <c r="R192" s="72"/>
      <c r="S192" s="72"/>
      <c r="T192" s="73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146</v>
      </c>
      <c r="AU192" s="18" t="s">
        <v>84</v>
      </c>
    </row>
    <row r="193" spans="1:65" s="2" customFormat="1" ht="21.75" customHeight="1">
      <c r="A193" s="35"/>
      <c r="B193" s="36"/>
      <c r="C193" s="239" t="s">
        <v>209</v>
      </c>
      <c r="D193" s="239" t="s">
        <v>162</v>
      </c>
      <c r="E193" s="240" t="s">
        <v>210</v>
      </c>
      <c r="F193" s="241" t="s">
        <v>211</v>
      </c>
      <c r="G193" s="242" t="s">
        <v>200</v>
      </c>
      <c r="H193" s="243">
        <v>5.04</v>
      </c>
      <c r="I193" s="244"/>
      <c r="J193" s="245">
        <f>ROUND(I193*H193,2)</f>
        <v>0</v>
      </c>
      <c r="K193" s="246"/>
      <c r="L193" s="247"/>
      <c r="M193" s="248" t="s">
        <v>1</v>
      </c>
      <c r="N193" s="249" t="s">
        <v>39</v>
      </c>
      <c r="O193" s="72"/>
      <c r="P193" s="198">
        <f>O193*H193</f>
        <v>0</v>
      </c>
      <c r="Q193" s="198">
        <v>0</v>
      </c>
      <c r="R193" s="198">
        <f>Q193*H193</f>
        <v>0</v>
      </c>
      <c r="S193" s="198">
        <v>0</v>
      </c>
      <c r="T193" s="199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0" t="s">
        <v>165</v>
      </c>
      <c r="AT193" s="200" t="s">
        <v>162</v>
      </c>
      <c r="AU193" s="200" t="s">
        <v>84</v>
      </c>
      <c r="AY193" s="18" t="s">
        <v>138</v>
      </c>
      <c r="BE193" s="201">
        <f>IF(N193="základní",J193,0)</f>
        <v>0</v>
      </c>
      <c r="BF193" s="201">
        <f>IF(N193="snížená",J193,0)</f>
        <v>0</v>
      </c>
      <c r="BG193" s="201">
        <f>IF(N193="zákl. přenesená",J193,0)</f>
        <v>0</v>
      </c>
      <c r="BH193" s="201">
        <f>IF(N193="sníž. přenesená",J193,0)</f>
        <v>0</v>
      </c>
      <c r="BI193" s="201">
        <f>IF(N193="nulová",J193,0)</f>
        <v>0</v>
      </c>
      <c r="BJ193" s="18" t="s">
        <v>82</v>
      </c>
      <c r="BK193" s="201">
        <f>ROUND(I193*H193,2)</f>
        <v>0</v>
      </c>
      <c r="BL193" s="18" t="s">
        <v>145</v>
      </c>
      <c r="BM193" s="200" t="s">
        <v>212</v>
      </c>
    </row>
    <row r="194" spans="1:65" s="2" customFormat="1" ht="11.25">
      <c r="A194" s="35"/>
      <c r="B194" s="36"/>
      <c r="C194" s="37"/>
      <c r="D194" s="202" t="s">
        <v>146</v>
      </c>
      <c r="E194" s="37"/>
      <c r="F194" s="203" t="s">
        <v>211</v>
      </c>
      <c r="G194" s="37"/>
      <c r="H194" s="37"/>
      <c r="I194" s="204"/>
      <c r="J194" s="37"/>
      <c r="K194" s="37"/>
      <c r="L194" s="40"/>
      <c r="M194" s="205"/>
      <c r="N194" s="206"/>
      <c r="O194" s="72"/>
      <c r="P194" s="72"/>
      <c r="Q194" s="72"/>
      <c r="R194" s="72"/>
      <c r="S194" s="72"/>
      <c r="T194" s="73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146</v>
      </c>
      <c r="AU194" s="18" t="s">
        <v>84</v>
      </c>
    </row>
    <row r="195" spans="1:65" s="2" customFormat="1" ht="55.5" customHeight="1">
      <c r="A195" s="35"/>
      <c r="B195" s="36"/>
      <c r="C195" s="188" t="s">
        <v>184</v>
      </c>
      <c r="D195" s="188" t="s">
        <v>141</v>
      </c>
      <c r="E195" s="189" t="s">
        <v>213</v>
      </c>
      <c r="F195" s="190" t="s">
        <v>214</v>
      </c>
      <c r="G195" s="191" t="s">
        <v>200</v>
      </c>
      <c r="H195" s="192">
        <v>17.5</v>
      </c>
      <c r="I195" s="193"/>
      <c r="J195" s="194">
        <f>ROUND(I195*H195,2)</f>
        <v>0</v>
      </c>
      <c r="K195" s="195"/>
      <c r="L195" s="40"/>
      <c r="M195" s="196" t="s">
        <v>1</v>
      </c>
      <c r="N195" s="197" t="s">
        <v>39</v>
      </c>
      <c r="O195" s="72"/>
      <c r="P195" s="198">
        <f>O195*H195</f>
        <v>0</v>
      </c>
      <c r="Q195" s="198">
        <v>0</v>
      </c>
      <c r="R195" s="198">
        <f>Q195*H195</f>
        <v>0</v>
      </c>
      <c r="S195" s="198">
        <v>0</v>
      </c>
      <c r="T195" s="199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0" t="s">
        <v>145</v>
      </c>
      <c r="AT195" s="200" t="s">
        <v>141</v>
      </c>
      <c r="AU195" s="200" t="s">
        <v>84</v>
      </c>
      <c r="AY195" s="18" t="s">
        <v>138</v>
      </c>
      <c r="BE195" s="201">
        <f>IF(N195="základní",J195,0)</f>
        <v>0</v>
      </c>
      <c r="BF195" s="201">
        <f>IF(N195="snížená",J195,0)</f>
        <v>0</v>
      </c>
      <c r="BG195" s="201">
        <f>IF(N195="zákl. přenesená",J195,0)</f>
        <v>0</v>
      </c>
      <c r="BH195" s="201">
        <f>IF(N195="sníž. přenesená",J195,0)</f>
        <v>0</v>
      </c>
      <c r="BI195" s="201">
        <f>IF(N195="nulová",J195,0)</f>
        <v>0</v>
      </c>
      <c r="BJ195" s="18" t="s">
        <v>82</v>
      </c>
      <c r="BK195" s="201">
        <f>ROUND(I195*H195,2)</f>
        <v>0</v>
      </c>
      <c r="BL195" s="18" t="s">
        <v>145</v>
      </c>
      <c r="BM195" s="200" t="s">
        <v>215</v>
      </c>
    </row>
    <row r="196" spans="1:65" s="2" customFormat="1" ht="39">
      <c r="A196" s="35"/>
      <c r="B196" s="36"/>
      <c r="C196" s="37"/>
      <c r="D196" s="202" t="s">
        <v>146</v>
      </c>
      <c r="E196" s="37"/>
      <c r="F196" s="203" t="s">
        <v>214</v>
      </c>
      <c r="G196" s="37"/>
      <c r="H196" s="37"/>
      <c r="I196" s="204"/>
      <c r="J196" s="37"/>
      <c r="K196" s="37"/>
      <c r="L196" s="40"/>
      <c r="M196" s="205"/>
      <c r="N196" s="206"/>
      <c r="O196" s="72"/>
      <c r="P196" s="72"/>
      <c r="Q196" s="72"/>
      <c r="R196" s="72"/>
      <c r="S196" s="72"/>
      <c r="T196" s="73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146</v>
      </c>
      <c r="AU196" s="18" t="s">
        <v>84</v>
      </c>
    </row>
    <row r="197" spans="1:65" s="13" customFormat="1" ht="11.25">
      <c r="B197" s="207"/>
      <c r="C197" s="208"/>
      <c r="D197" s="202" t="s">
        <v>147</v>
      </c>
      <c r="E197" s="209" t="s">
        <v>1</v>
      </c>
      <c r="F197" s="210" t="s">
        <v>216</v>
      </c>
      <c r="G197" s="208"/>
      <c r="H197" s="209" t="s">
        <v>1</v>
      </c>
      <c r="I197" s="211"/>
      <c r="J197" s="208"/>
      <c r="K197" s="208"/>
      <c r="L197" s="212"/>
      <c r="M197" s="213"/>
      <c r="N197" s="214"/>
      <c r="O197" s="214"/>
      <c r="P197" s="214"/>
      <c r="Q197" s="214"/>
      <c r="R197" s="214"/>
      <c r="S197" s="214"/>
      <c r="T197" s="215"/>
      <c r="AT197" s="216" t="s">
        <v>147</v>
      </c>
      <c r="AU197" s="216" t="s">
        <v>84</v>
      </c>
      <c r="AV197" s="13" t="s">
        <v>82</v>
      </c>
      <c r="AW197" s="13" t="s">
        <v>31</v>
      </c>
      <c r="AX197" s="13" t="s">
        <v>74</v>
      </c>
      <c r="AY197" s="216" t="s">
        <v>138</v>
      </c>
    </row>
    <row r="198" spans="1:65" s="14" customFormat="1" ht="11.25">
      <c r="B198" s="217"/>
      <c r="C198" s="218"/>
      <c r="D198" s="202" t="s">
        <v>147</v>
      </c>
      <c r="E198" s="219" t="s">
        <v>1</v>
      </c>
      <c r="F198" s="220" t="s">
        <v>217</v>
      </c>
      <c r="G198" s="218"/>
      <c r="H198" s="221">
        <v>14.4</v>
      </c>
      <c r="I198" s="222"/>
      <c r="J198" s="218"/>
      <c r="K198" s="218"/>
      <c r="L198" s="223"/>
      <c r="M198" s="224"/>
      <c r="N198" s="225"/>
      <c r="O198" s="225"/>
      <c r="P198" s="225"/>
      <c r="Q198" s="225"/>
      <c r="R198" s="225"/>
      <c r="S198" s="225"/>
      <c r="T198" s="226"/>
      <c r="AT198" s="227" t="s">
        <v>147</v>
      </c>
      <c r="AU198" s="227" t="s">
        <v>84</v>
      </c>
      <c r="AV198" s="14" t="s">
        <v>84</v>
      </c>
      <c r="AW198" s="14" t="s">
        <v>31</v>
      </c>
      <c r="AX198" s="14" t="s">
        <v>74</v>
      </c>
      <c r="AY198" s="227" t="s">
        <v>138</v>
      </c>
    </row>
    <row r="199" spans="1:65" s="14" customFormat="1" ht="11.25">
      <c r="B199" s="217"/>
      <c r="C199" s="218"/>
      <c r="D199" s="202" t="s">
        <v>147</v>
      </c>
      <c r="E199" s="219" t="s">
        <v>1</v>
      </c>
      <c r="F199" s="220" t="s">
        <v>218</v>
      </c>
      <c r="G199" s="218"/>
      <c r="H199" s="221">
        <v>3.1</v>
      </c>
      <c r="I199" s="222"/>
      <c r="J199" s="218"/>
      <c r="K199" s="218"/>
      <c r="L199" s="223"/>
      <c r="M199" s="224"/>
      <c r="N199" s="225"/>
      <c r="O199" s="225"/>
      <c r="P199" s="225"/>
      <c r="Q199" s="225"/>
      <c r="R199" s="225"/>
      <c r="S199" s="225"/>
      <c r="T199" s="226"/>
      <c r="AT199" s="227" t="s">
        <v>147</v>
      </c>
      <c r="AU199" s="227" t="s">
        <v>84</v>
      </c>
      <c r="AV199" s="14" t="s">
        <v>84</v>
      </c>
      <c r="AW199" s="14" t="s">
        <v>31</v>
      </c>
      <c r="AX199" s="14" t="s">
        <v>74</v>
      </c>
      <c r="AY199" s="227" t="s">
        <v>138</v>
      </c>
    </row>
    <row r="200" spans="1:65" s="16" customFormat="1" ht="11.25">
      <c r="B200" s="250"/>
      <c r="C200" s="251"/>
      <c r="D200" s="202" t="s">
        <v>147</v>
      </c>
      <c r="E200" s="252" t="s">
        <v>1</v>
      </c>
      <c r="F200" s="253" t="s">
        <v>205</v>
      </c>
      <c r="G200" s="251"/>
      <c r="H200" s="254">
        <v>17.5</v>
      </c>
      <c r="I200" s="255"/>
      <c r="J200" s="251"/>
      <c r="K200" s="251"/>
      <c r="L200" s="256"/>
      <c r="M200" s="257"/>
      <c r="N200" s="258"/>
      <c r="O200" s="258"/>
      <c r="P200" s="258"/>
      <c r="Q200" s="258"/>
      <c r="R200" s="258"/>
      <c r="S200" s="258"/>
      <c r="T200" s="259"/>
      <c r="AT200" s="260" t="s">
        <v>147</v>
      </c>
      <c r="AU200" s="260" t="s">
        <v>84</v>
      </c>
      <c r="AV200" s="16" t="s">
        <v>139</v>
      </c>
      <c r="AW200" s="16" t="s">
        <v>31</v>
      </c>
      <c r="AX200" s="16" t="s">
        <v>74</v>
      </c>
      <c r="AY200" s="260" t="s">
        <v>138</v>
      </c>
    </row>
    <row r="201" spans="1:65" s="15" customFormat="1" ht="11.25">
      <c r="B201" s="228"/>
      <c r="C201" s="229"/>
      <c r="D201" s="202" t="s">
        <v>147</v>
      </c>
      <c r="E201" s="230" t="s">
        <v>1</v>
      </c>
      <c r="F201" s="231" t="s">
        <v>151</v>
      </c>
      <c r="G201" s="229"/>
      <c r="H201" s="232">
        <v>17.5</v>
      </c>
      <c r="I201" s="233"/>
      <c r="J201" s="229"/>
      <c r="K201" s="229"/>
      <c r="L201" s="234"/>
      <c r="M201" s="235"/>
      <c r="N201" s="236"/>
      <c r="O201" s="236"/>
      <c r="P201" s="236"/>
      <c r="Q201" s="236"/>
      <c r="R201" s="236"/>
      <c r="S201" s="236"/>
      <c r="T201" s="237"/>
      <c r="AT201" s="238" t="s">
        <v>147</v>
      </c>
      <c r="AU201" s="238" t="s">
        <v>84</v>
      </c>
      <c r="AV201" s="15" t="s">
        <v>145</v>
      </c>
      <c r="AW201" s="15" t="s">
        <v>31</v>
      </c>
      <c r="AX201" s="15" t="s">
        <v>82</v>
      </c>
      <c r="AY201" s="238" t="s">
        <v>138</v>
      </c>
    </row>
    <row r="202" spans="1:65" s="2" customFormat="1" ht="21.75" customHeight="1">
      <c r="A202" s="35"/>
      <c r="B202" s="36"/>
      <c r="C202" s="239" t="s">
        <v>8</v>
      </c>
      <c r="D202" s="239" t="s">
        <v>162</v>
      </c>
      <c r="E202" s="240" t="s">
        <v>219</v>
      </c>
      <c r="F202" s="241" t="s">
        <v>220</v>
      </c>
      <c r="G202" s="242" t="s">
        <v>200</v>
      </c>
      <c r="H202" s="243">
        <v>18.375</v>
      </c>
      <c r="I202" s="244"/>
      <c r="J202" s="245">
        <f>ROUND(I202*H202,2)</f>
        <v>0</v>
      </c>
      <c r="K202" s="246"/>
      <c r="L202" s="247"/>
      <c r="M202" s="248" t="s">
        <v>1</v>
      </c>
      <c r="N202" s="249" t="s">
        <v>39</v>
      </c>
      <c r="O202" s="72"/>
      <c r="P202" s="198">
        <f>O202*H202</f>
        <v>0</v>
      </c>
      <c r="Q202" s="198">
        <v>0</v>
      </c>
      <c r="R202" s="198">
        <f>Q202*H202</f>
        <v>0</v>
      </c>
      <c r="S202" s="198">
        <v>0</v>
      </c>
      <c r="T202" s="199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00" t="s">
        <v>165</v>
      </c>
      <c r="AT202" s="200" t="s">
        <v>162</v>
      </c>
      <c r="AU202" s="200" t="s">
        <v>84</v>
      </c>
      <c r="AY202" s="18" t="s">
        <v>138</v>
      </c>
      <c r="BE202" s="201">
        <f>IF(N202="základní",J202,0)</f>
        <v>0</v>
      </c>
      <c r="BF202" s="201">
        <f>IF(N202="snížená",J202,0)</f>
        <v>0</v>
      </c>
      <c r="BG202" s="201">
        <f>IF(N202="zákl. přenesená",J202,0)</f>
        <v>0</v>
      </c>
      <c r="BH202" s="201">
        <f>IF(N202="sníž. přenesená",J202,0)</f>
        <v>0</v>
      </c>
      <c r="BI202" s="201">
        <f>IF(N202="nulová",J202,0)</f>
        <v>0</v>
      </c>
      <c r="BJ202" s="18" t="s">
        <v>82</v>
      </c>
      <c r="BK202" s="201">
        <f>ROUND(I202*H202,2)</f>
        <v>0</v>
      </c>
      <c r="BL202" s="18" t="s">
        <v>145</v>
      </c>
      <c r="BM202" s="200" t="s">
        <v>221</v>
      </c>
    </row>
    <row r="203" spans="1:65" s="2" customFormat="1" ht="11.25">
      <c r="A203" s="35"/>
      <c r="B203" s="36"/>
      <c r="C203" s="37"/>
      <c r="D203" s="202" t="s">
        <v>146</v>
      </c>
      <c r="E203" s="37"/>
      <c r="F203" s="203" t="s">
        <v>220</v>
      </c>
      <c r="G203" s="37"/>
      <c r="H203" s="37"/>
      <c r="I203" s="204"/>
      <c r="J203" s="37"/>
      <c r="K203" s="37"/>
      <c r="L203" s="40"/>
      <c r="M203" s="205"/>
      <c r="N203" s="206"/>
      <c r="O203" s="72"/>
      <c r="P203" s="72"/>
      <c r="Q203" s="72"/>
      <c r="R203" s="72"/>
      <c r="S203" s="72"/>
      <c r="T203" s="73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8" t="s">
        <v>146</v>
      </c>
      <c r="AU203" s="18" t="s">
        <v>84</v>
      </c>
    </row>
    <row r="204" spans="1:65" s="2" customFormat="1" ht="33" customHeight="1">
      <c r="A204" s="35"/>
      <c r="B204" s="36"/>
      <c r="C204" s="188" t="s">
        <v>187</v>
      </c>
      <c r="D204" s="188" t="s">
        <v>141</v>
      </c>
      <c r="E204" s="189" t="s">
        <v>222</v>
      </c>
      <c r="F204" s="190" t="s">
        <v>223</v>
      </c>
      <c r="G204" s="191" t="s">
        <v>170</v>
      </c>
      <c r="H204" s="192">
        <v>7.23</v>
      </c>
      <c r="I204" s="193"/>
      <c r="J204" s="194">
        <f>ROUND(I204*H204,2)</f>
        <v>0</v>
      </c>
      <c r="K204" s="195"/>
      <c r="L204" s="40"/>
      <c r="M204" s="196" t="s">
        <v>1</v>
      </c>
      <c r="N204" s="197" t="s">
        <v>39</v>
      </c>
      <c r="O204" s="72"/>
      <c r="P204" s="198">
        <f>O204*H204</f>
        <v>0</v>
      </c>
      <c r="Q204" s="198">
        <v>0</v>
      </c>
      <c r="R204" s="198">
        <f>Q204*H204</f>
        <v>0</v>
      </c>
      <c r="S204" s="198">
        <v>0</v>
      </c>
      <c r="T204" s="199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0" t="s">
        <v>145</v>
      </c>
      <c r="AT204" s="200" t="s">
        <v>141</v>
      </c>
      <c r="AU204" s="200" t="s">
        <v>84</v>
      </c>
      <c r="AY204" s="18" t="s">
        <v>138</v>
      </c>
      <c r="BE204" s="201">
        <f>IF(N204="základní",J204,0)</f>
        <v>0</v>
      </c>
      <c r="BF204" s="201">
        <f>IF(N204="snížená",J204,0)</f>
        <v>0</v>
      </c>
      <c r="BG204" s="201">
        <f>IF(N204="zákl. přenesená",J204,0)</f>
        <v>0</v>
      </c>
      <c r="BH204" s="201">
        <f>IF(N204="sníž. přenesená",J204,0)</f>
        <v>0</v>
      </c>
      <c r="BI204" s="201">
        <f>IF(N204="nulová",J204,0)</f>
        <v>0</v>
      </c>
      <c r="BJ204" s="18" t="s">
        <v>82</v>
      </c>
      <c r="BK204" s="201">
        <f>ROUND(I204*H204,2)</f>
        <v>0</v>
      </c>
      <c r="BL204" s="18" t="s">
        <v>145</v>
      </c>
      <c r="BM204" s="200" t="s">
        <v>224</v>
      </c>
    </row>
    <row r="205" spans="1:65" s="2" customFormat="1" ht="19.5">
      <c r="A205" s="35"/>
      <c r="B205" s="36"/>
      <c r="C205" s="37"/>
      <c r="D205" s="202" t="s">
        <v>146</v>
      </c>
      <c r="E205" s="37"/>
      <c r="F205" s="203" t="s">
        <v>223</v>
      </c>
      <c r="G205" s="37"/>
      <c r="H205" s="37"/>
      <c r="I205" s="204"/>
      <c r="J205" s="37"/>
      <c r="K205" s="37"/>
      <c r="L205" s="40"/>
      <c r="M205" s="205"/>
      <c r="N205" s="206"/>
      <c r="O205" s="72"/>
      <c r="P205" s="72"/>
      <c r="Q205" s="72"/>
      <c r="R205" s="72"/>
      <c r="S205" s="72"/>
      <c r="T205" s="73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146</v>
      </c>
      <c r="AU205" s="18" t="s">
        <v>84</v>
      </c>
    </row>
    <row r="206" spans="1:65" s="13" customFormat="1" ht="22.5">
      <c r="B206" s="207"/>
      <c r="C206" s="208"/>
      <c r="D206" s="202" t="s">
        <v>147</v>
      </c>
      <c r="E206" s="209" t="s">
        <v>1</v>
      </c>
      <c r="F206" s="210" t="s">
        <v>225</v>
      </c>
      <c r="G206" s="208"/>
      <c r="H206" s="209" t="s">
        <v>1</v>
      </c>
      <c r="I206" s="211"/>
      <c r="J206" s="208"/>
      <c r="K206" s="208"/>
      <c r="L206" s="212"/>
      <c r="M206" s="213"/>
      <c r="N206" s="214"/>
      <c r="O206" s="214"/>
      <c r="P206" s="214"/>
      <c r="Q206" s="214"/>
      <c r="R206" s="214"/>
      <c r="S206" s="214"/>
      <c r="T206" s="215"/>
      <c r="AT206" s="216" t="s">
        <v>147</v>
      </c>
      <c r="AU206" s="216" t="s">
        <v>84</v>
      </c>
      <c r="AV206" s="13" t="s">
        <v>82</v>
      </c>
      <c r="AW206" s="13" t="s">
        <v>31</v>
      </c>
      <c r="AX206" s="13" t="s">
        <v>74</v>
      </c>
      <c r="AY206" s="216" t="s">
        <v>138</v>
      </c>
    </row>
    <row r="207" spans="1:65" s="14" customFormat="1" ht="11.25">
      <c r="B207" s="217"/>
      <c r="C207" s="218"/>
      <c r="D207" s="202" t="s">
        <v>147</v>
      </c>
      <c r="E207" s="219" t="s">
        <v>1</v>
      </c>
      <c r="F207" s="220" t="s">
        <v>226</v>
      </c>
      <c r="G207" s="218"/>
      <c r="H207" s="221">
        <v>6.48</v>
      </c>
      <c r="I207" s="222"/>
      <c r="J207" s="218"/>
      <c r="K207" s="218"/>
      <c r="L207" s="223"/>
      <c r="M207" s="224"/>
      <c r="N207" s="225"/>
      <c r="O207" s="225"/>
      <c r="P207" s="225"/>
      <c r="Q207" s="225"/>
      <c r="R207" s="225"/>
      <c r="S207" s="225"/>
      <c r="T207" s="226"/>
      <c r="AT207" s="227" t="s">
        <v>147</v>
      </c>
      <c r="AU207" s="227" t="s">
        <v>84</v>
      </c>
      <c r="AV207" s="14" t="s">
        <v>84</v>
      </c>
      <c r="AW207" s="14" t="s">
        <v>31</v>
      </c>
      <c r="AX207" s="14" t="s">
        <v>74</v>
      </c>
      <c r="AY207" s="227" t="s">
        <v>138</v>
      </c>
    </row>
    <row r="208" spans="1:65" s="14" customFormat="1" ht="11.25">
      <c r="B208" s="217"/>
      <c r="C208" s="218"/>
      <c r="D208" s="202" t="s">
        <v>147</v>
      </c>
      <c r="E208" s="219" t="s">
        <v>1</v>
      </c>
      <c r="F208" s="220" t="s">
        <v>227</v>
      </c>
      <c r="G208" s="218"/>
      <c r="H208" s="221">
        <v>0.75</v>
      </c>
      <c r="I208" s="222"/>
      <c r="J208" s="218"/>
      <c r="K208" s="218"/>
      <c r="L208" s="223"/>
      <c r="M208" s="224"/>
      <c r="N208" s="225"/>
      <c r="O208" s="225"/>
      <c r="P208" s="225"/>
      <c r="Q208" s="225"/>
      <c r="R208" s="225"/>
      <c r="S208" s="225"/>
      <c r="T208" s="226"/>
      <c r="AT208" s="227" t="s">
        <v>147</v>
      </c>
      <c r="AU208" s="227" t="s">
        <v>84</v>
      </c>
      <c r="AV208" s="14" t="s">
        <v>84</v>
      </c>
      <c r="AW208" s="14" t="s">
        <v>31</v>
      </c>
      <c r="AX208" s="14" t="s">
        <v>74</v>
      </c>
      <c r="AY208" s="227" t="s">
        <v>138</v>
      </c>
    </row>
    <row r="209" spans="1:65" s="15" customFormat="1" ht="11.25">
      <c r="B209" s="228"/>
      <c r="C209" s="229"/>
      <c r="D209" s="202" t="s">
        <v>147</v>
      </c>
      <c r="E209" s="230" t="s">
        <v>1</v>
      </c>
      <c r="F209" s="231" t="s">
        <v>151</v>
      </c>
      <c r="G209" s="229"/>
      <c r="H209" s="232">
        <v>7.23</v>
      </c>
      <c r="I209" s="233"/>
      <c r="J209" s="229"/>
      <c r="K209" s="229"/>
      <c r="L209" s="234"/>
      <c r="M209" s="235"/>
      <c r="N209" s="236"/>
      <c r="O209" s="236"/>
      <c r="P209" s="236"/>
      <c r="Q209" s="236"/>
      <c r="R209" s="236"/>
      <c r="S209" s="236"/>
      <c r="T209" s="237"/>
      <c r="AT209" s="238" t="s">
        <v>147</v>
      </c>
      <c r="AU209" s="238" t="s">
        <v>84</v>
      </c>
      <c r="AV209" s="15" t="s">
        <v>145</v>
      </c>
      <c r="AW209" s="15" t="s">
        <v>31</v>
      </c>
      <c r="AX209" s="15" t="s">
        <v>82</v>
      </c>
      <c r="AY209" s="238" t="s">
        <v>138</v>
      </c>
    </row>
    <row r="210" spans="1:65" s="2" customFormat="1" ht="33" customHeight="1">
      <c r="A210" s="35"/>
      <c r="B210" s="36"/>
      <c r="C210" s="188" t="s">
        <v>228</v>
      </c>
      <c r="D210" s="188" t="s">
        <v>141</v>
      </c>
      <c r="E210" s="189" t="s">
        <v>229</v>
      </c>
      <c r="F210" s="190" t="s">
        <v>230</v>
      </c>
      <c r="G210" s="191" t="s">
        <v>154</v>
      </c>
      <c r="H210" s="192">
        <v>0.71799999999999997</v>
      </c>
      <c r="I210" s="193"/>
      <c r="J210" s="194">
        <f>ROUND(I210*H210,2)</f>
        <v>0</v>
      </c>
      <c r="K210" s="195"/>
      <c r="L210" s="40"/>
      <c r="M210" s="196" t="s">
        <v>1</v>
      </c>
      <c r="N210" s="197" t="s">
        <v>39</v>
      </c>
      <c r="O210" s="72"/>
      <c r="P210" s="198">
        <f>O210*H210</f>
        <v>0</v>
      </c>
      <c r="Q210" s="198">
        <v>0</v>
      </c>
      <c r="R210" s="198">
        <f>Q210*H210</f>
        <v>0</v>
      </c>
      <c r="S210" s="198">
        <v>0</v>
      </c>
      <c r="T210" s="199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0" t="s">
        <v>145</v>
      </c>
      <c r="AT210" s="200" t="s">
        <v>141</v>
      </c>
      <c r="AU210" s="200" t="s">
        <v>84</v>
      </c>
      <c r="AY210" s="18" t="s">
        <v>138</v>
      </c>
      <c r="BE210" s="201">
        <f>IF(N210="základní",J210,0)</f>
        <v>0</v>
      </c>
      <c r="BF210" s="201">
        <f>IF(N210="snížená",J210,0)</f>
        <v>0</v>
      </c>
      <c r="BG210" s="201">
        <f>IF(N210="zákl. přenesená",J210,0)</f>
        <v>0</v>
      </c>
      <c r="BH210" s="201">
        <f>IF(N210="sníž. přenesená",J210,0)</f>
        <v>0</v>
      </c>
      <c r="BI210" s="201">
        <f>IF(N210="nulová",J210,0)</f>
        <v>0</v>
      </c>
      <c r="BJ210" s="18" t="s">
        <v>82</v>
      </c>
      <c r="BK210" s="201">
        <f>ROUND(I210*H210,2)</f>
        <v>0</v>
      </c>
      <c r="BL210" s="18" t="s">
        <v>145</v>
      </c>
      <c r="BM210" s="200" t="s">
        <v>231</v>
      </c>
    </row>
    <row r="211" spans="1:65" s="2" customFormat="1" ht="19.5">
      <c r="A211" s="35"/>
      <c r="B211" s="36"/>
      <c r="C211" s="37"/>
      <c r="D211" s="202" t="s">
        <v>146</v>
      </c>
      <c r="E211" s="37"/>
      <c r="F211" s="203" t="s">
        <v>230</v>
      </c>
      <c r="G211" s="37"/>
      <c r="H211" s="37"/>
      <c r="I211" s="204"/>
      <c r="J211" s="37"/>
      <c r="K211" s="37"/>
      <c r="L211" s="40"/>
      <c r="M211" s="205"/>
      <c r="N211" s="206"/>
      <c r="O211" s="72"/>
      <c r="P211" s="72"/>
      <c r="Q211" s="72"/>
      <c r="R211" s="72"/>
      <c r="S211" s="72"/>
      <c r="T211" s="73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146</v>
      </c>
      <c r="AU211" s="18" t="s">
        <v>84</v>
      </c>
    </row>
    <row r="212" spans="1:65" s="2" customFormat="1" ht="44.25" customHeight="1">
      <c r="A212" s="35"/>
      <c r="B212" s="36"/>
      <c r="C212" s="188" t="s">
        <v>191</v>
      </c>
      <c r="D212" s="188" t="s">
        <v>141</v>
      </c>
      <c r="E212" s="189" t="s">
        <v>232</v>
      </c>
      <c r="F212" s="190" t="s">
        <v>233</v>
      </c>
      <c r="G212" s="191" t="s">
        <v>154</v>
      </c>
      <c r="H212" s="192">
        <v>0.71799999999999997</v>
      </c>
      <c r="I212" s="193"/>
      <c r="J212" s="194">
        <f>ROUND(I212*H212,2)</f>
        <v>0</v>
      </c>
      <c r="K212" s="195"/>
      <c r="L212" s="40"/>
      <c r="M212" s="196" t="s">
        <v>1</v>
      </c>
      <c r="N212" s="197" t="s">
        <v>39</v>
      </c>
      <c r="O212" s="72"/>
      <c r="P212" s="198">
        <f>O212*H212</f>
        <v>0</v>
      </c>
      <c r="Q212" s="198">
        <v>0</v>
      </c>
      <c r="R212" s="198">
        <f>Q212*H212</f>
        <v>0</v>
      </c>
      <c r="S212" s="198">
        <v>0</v>
      </c>
      <c r="T212" s="199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0" t="s">
        <v>145</v>
      </c>
      <c r="AT212" s="200" t="s">
        <v>141</v>
      </c>
      <c r="AU212" s="200" t="s">
        <v>84</v>
      </c>
      <c r="AY212" s="18" t="s">
        <v>138</v>
      </c>
      <c r="BE212" s="201">
        <f>IF(N212="základní",J212,0)</f>
        <v>0</v>
      </c>
      <c r="BF212" s="201">
        <f>IF(N212="snížená",J212,0)</f>
        <v>0</v>
      </c>
      <c r="BG212" s="201">
        <f>IF(N212="zákl. přenesená",J212,0)</f>
        <v>0</v>
      </c>
      <c r="BH212" s="201">
        <f>IF(N212="sníž. přenesená",J212,0)</f>
        <v>0</v>
      </c>
      <c r="BI212" s="201">
        <f>IF(N212="nulová",J212,0)</f>
        <v>0</v>
      </c>
      <c r="BJ212" s="18" t="s">
        <v>82</v>
      </c>
      <c r="BK212" s="201">
        <f>ROUND(I212*H212,2)</f>
        <v>0</v>
      </c>
      <c r="BL212" s="18" t="s">
        <v>145</v>
      </c>
      <c r="BM212" s="200" t="s">
        <v>234</v>
      </c>
    </row>
    <row r="213" spans="1:65" s="2" customFormat="1" ht="29.25">
      <c r="A213" s="35"/>
      <c r="B213" s="36"/>
      <c r="C213" s="37"/>
      <c r="D213" s="202" t="s">
        <v>146</v>
      </c>
      <c r="E213" s="37"/>
      <c r="F213" s="203" t="s">
        <v>233</v>
      </c>
      <c r="G213" s="37"/>
      <c r="H213" s="37"/>
      <c r="I213" s="204"/>
      <c r="J213" s="37"/>
      <c r="K213" s="37"/>
      <c r="L213" s="40"/>
      <c r="M213" s="205"/>
      <c r="N213" s="206"/>
      <c r="O213" s="72"/>
      <c r="P213" s="72"/>
      <c r="Q213" s="72"/>
      <c r="R213" s="72"/>
      <c r="S213" s="72"/>
      <c r="T213" s="73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8" t="s">
        <v>146</v>
      </c>
      <c r="AU213" s="18" t="s">
        <v>84</v>
      </c>
    </row>
    <row r="214" spans="1:65" s="2" customFormat="1" ht="21.75" customHeight="1">
      <c r="A214" s="35"/>
      <c r="B214" s="36"/>
      <c r="C214" s="188" t="s">
        <v>235</v>
      </c>
      <c r="D214" s="188" t="s">
        <v>141</v>
      </c>
      <c r="E214" s="189" t="s">
        <v>236</v>
      </c>
      <c r="F214" s="190" t="s">
        <v>237</v>
      </c>
      <c r="G214" s="191" t="s">
        <v>238</v>
      </c>
      <c r="H214" s="192">
        <v>4.2000000000000003E-2</v>
      </c>
      <c r="I214" s="193"/>
      <c r="J214" s="194">
        <f>ROUND(I214*H214,2)</f>
        <v>0</v>
      </c>
      <c r="K214" s="195"/>
      <c r="L214" s="40"/>
      <c r="M214" s="196" t="s">
        <v>1</v>
      </c>
      <c r="N214" s="197" t="s">
        <v>39</v>
      </c>
      <c r="O214" s="72"/>
      <c r="P214" s="198">
        <f>O214*H214</f>
        <v>0</v>
      </c>
      <c r="Q214" s="198">
        <v>0</v>
      </c>
      <c r="R214" s="198">
        <f>Q214*H214</f>
        <v>0</v>
      </c>
      <c r="S214" s="198">
        <v>0</v>
      </c>
      <c r="T214" s="199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0" t="s">
        <v>145</v>
      </c>
      <c r="AT214" s="200" t="s">
        <v>141</v>
      </c>
      <c r="AU214" s="200" t="s">
        <v>84</v>
      </c>
      <c r="AY214" s="18" t="s">
        <v>138</v>
      </c>
      <c r="BE214" s="201">
        <f>IF(N214="základní",J214,0)</f>
        <v>0</v>
      </c>
      <c r="BF214" s="201">
        <f>IF(N214="snížená",J214,0)</f>
        <v>0</v>
      </c>
      <c r="BG214" s="201">
        <f>IF(N214="zákl. přenesená",J214,0)</f>
        <v>0</v>
      </c>
      <c r="BH214" s="201">
        <f>IF(N214="sníž. přenesená",J214,0)</f>
        <v>0</v>
      </c>
      <c r="BI214" s="201">
        <f>IF(N214="nulová",J214,0)</f>
        <v>0</v>
      </c>
      <c r="BJ214" s="18" t="s">
        <v>82</v>
      </c>
      <c r="BK214" s="201">
        <f>ROUND(I214*H214,2)</f>
        <v>0</v>
      </c>
      <c r="BL214" s="18" t="s">
        <v>145</v>
      </c>
      <c r="BM214" s="200" t="s">
        <v>239</v>
      </c>
    </row>
    <row r="215" spans="1:65" s="2" customFormat="1" ht="11.25">
      <c r="A215" s="35"/>
      <c r="B215" s="36"/>
      <c r="C215" s="37"/>
      <c r="D215" s="202" t="s">
        <v>146</v>
      </c>
      <c r="E215" s="37"/>
      <c r="F215" s="203" t="s">
        <v>237</v>
      </c>
      <c r="G215" s="37"/>
      <c r="H215" s="37"/>
      <c r="I215" s="204"/>
      <c r="J215" s="37"/>
      <c r="K215" s="37"/>
      <c r="L215" s="40"/>
      <c r="M215" s="205"/>
      <c r="N215" s="206"/>
      <c r="O215" s="72"/>
      <c r="P215" s="72"/>
      <c r="Q215" s="72"/>
      <c r="R215" s="72"/>
      <c r="S215" s="72"/>
      <c r="T215" s="73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8" t="s">
        <v>146</v>
      </c>
      <c r="AU215" s="18" t="s">
        <v>84</v>
      </c>
    </row>
    <row r="216" spans="1:65" s="2" customFormat="1" ht="21.75" customHeight="1">
      <c r="A216" s="35"/>
      <c r="B216" s="36"/>
      <c r="C216" s="188" t="s">
        <v>194</v>
      </c>
      <c r="D216" s="188" t="s">
        <v>141</v>
      </c>
      <c r="E216" s="189" t="s">
        <v>240</v>
      </c>
      <c r="F216" s="190" t="s">
        <v>241</v>
      </c>
      <c r="G216" s="191" t="s">
        <v>154</v>
      </c>
      <c r="H216" s="192">
        <v>5.7519999999999998</v>
      </c>
      <c r="I216" s="193"/>
      <c r="J216" s="194">
        <f>ROUND(I216*H216,2)</f>
        <v>0</v>
      </c>
      <c r="K216" s="195"/>
      <c r="L216" s="40"/>
      <c r="M216" s="196" t="s">
        <v>1</v>
      </c>
      <c r="N216" s="197" t="s">
        <v>39</v>
      </c>
      <c r="O216" s="72"/>
      <c r="P216" s="198">
        <f>O216*H216</f>
        <v>0</v>
      </c>
      <c r="Q216" s="198">
        <v>0</v>
      </c>
      <c r="R216" s="198">
        <f>Q216*H216</f>
        <v>0</v>
      </c>
      <c r="S216" s="198">
        <v>0</v>
      </c>
      <c r="T216" s="199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0" t="s">
        <v>145</v>
      </c>
      <c r="AT216" s="200" t="s">
        <v>141</v>
      </c>
      <c r="AU216" s="200" t="s">
        <v>84</v>
      </c>
      <c r="AY216" s="18" t="s">
        <v>138</v>
      </c>
      <c r="BE216" s="201">
        <f>IF(N216="základní",J216,0)</f>
        <v>0</v>
      </c>
      <c r="BF216" s="201">
        <f>IF(N216="snížená",J216,0)</f>
        <v>0</v>
      </c>
      <c r="BG216" s="201">
        <f>IF(N216="zákl. přenesená",J216,0)</f>
        <v>0</v>
      </c>
      <c r="BH216" s="201">
        <f>IF(N216="sníž. přenesená",J216,0)</f>
        <v>0</v>
      </c>
      <c r="BI216" s="201">
        <f>IF(N216="nulová",J216,0)</f>
        <v>0</v>
      </c>
      <c r="BJ216" s="18" t="s">
        <v>82</v>
      </c>
      <c r="BK216" s="201">
        <f>ROUND(I216*H216,2)</f>
        <v>0</v>
      </c>
      <c r="BL216" s="18" t="s">
        <v>145</v>
      </c>
      <c r="BM216" s="200" t="s">
        <v>242</v>
      </c>
    </row>
    <row r="217" spans="1:65" s="2" customFormat="1" ht="11.25">
      <c r="A217" s="35"/>
      <c r="B217" s="36"/>
      <c r="C217" s="37"/>
      <c r="D217" s="202" t="s">
        <v>146</v>
      </c>
      <c r="E217" s="37"/>
      <c r="F217" s="203" t="s">
        <v>241</v>
      </c>
      <c r="G217" s="37"/>
      <c r="H217" s="37"/>
      <c r="I217" s="204"/>
      <c r="J217" s="37"/>
      <c r="K217" s="37"/>
      <c r="L217" s="40"/>
      <c r="M217" s="205"/>
      <c r="N217" s="206"/>
      <c r="O217" s="72"/>
      <c r="P217" s="72"/>
      <c r="Q217" s="72"/>
      <c r="R217" s="72"/>
      <c r="S217" s="72"/>
      <c r="T217" s="73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146</v>
      </c>
      <c r="AU217" s="18" t="s">
        <v>84</v>
      </c>
    </row>
    <row r="218" spans="1:65" s="2" customFormat="1" ht="33" customHeight="1">
      <c r="A218" s="35"/>
      <c r="B218" s="36"/>
      <c r="C218" s="188" t="s">
        <v>7</v>
      </c>
      <c r="D218" s="188" t="s">
        <v>141</v>
      </c>
      <c r="E218" s="189" t="s">
        <v>243</v>
      </c>
      <c r="F218" s="190" t="s">
        <v>244</v>
      </c>
      <c r="G218" s="191" t="s">
        <v>144</v>
      </c>
      <c r="H218" s="192">
        <v>1</v>
      </c>
      <c r="I218" s="193"/>
      <c r="J218" s="194">
        <f>ROUND(I218*H218,2)</f>
        <v>0</v>
      </c>
      <c r="K218" s="195"/>
      <c r="L218" s="40"/>
      <c r="M218" s="196" t="s">
        <v>1</v>
      </c>
      <c r="N218" s="197" t="s">
        <v>39</v>
      </c>
      <c r="O218" s="72"/>
      <c r="P218" s="198">
        <f>O218*H218</f>
        <v>0</v>
      </c>
      <c r="Q218" s="198">
        <v>0</v>
      </c>
      <c r="R218" s="198">
        <f>Q218*H218</f>
        <v>0</v>
      </c>
      <c r="S218" s="198">
        <v>0</v>
      </c>
      <c r="T218" s="199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0" t="s">
        <v>145</v>
      </c>
      <c r="AT218" s="200" t="s">
        <v>141</v>
      </c>
      <c r="AU218" s="200" t="s">
        <v>84</v>
      </c>
      <c r="AY218" s="18" t="s">
        <v>138</v>
      </c>
      <c r="BE218" s="201">
        <f>IF(N218="základní",J218,0)</f>
        <v>0</v>
      </c>
      <c r="BF218" s="201">
        <f>IF(N218="snížená",J218,0)</f>
        <v>0</v>
      </c>
      <c r="BG218" s="201">
        <f>IF(N218="zákl. přenesená",J218,0)</f>
        <v>0</v>
      </c>
      <c r="BH218" s="201">
        <f>IF(N218="sníž. přenesená",J218,0)</f>
        <v>0</v>
      </c>
      <c r="BI218" s="201">
        <f>IF(N218="nulová",J218,0)</f>
        <v>0</v>
      </c>
      <c r="BJ218" s="18" t="s">
        <v>82</v>
      </c>
      <c r="BK218" s="201">
        <f>ROUND(I218*H218,2)</f>
        <v>0</v>
      </c>
      <c r="BL218" s="18" t="s">
        <v>145</v>
      </c>
      <c r="BM218" s="200" t="s">
        <v>245</v>
      </c>
    </row>
    <row r="219" spans="1:65" s="2" customFormat="1" ht="19.5">
      <c r="A219" s="35"/>
      <c r="B219" s="36"/>
      <c r="C219" s="37"/>
      <c r="D219" s="202" t="s">
        <v>146</v>
      </c>
      <c r="E219" s="37"/>
      <c r="F219" s="203" t="s">
        <v>244</v>
      </c>
      <c r="G219" s="37"/>
      <c r="H219" s="37"/>
      <c r="I219" s="204"/>
      <c r="J219" s="37"/>
      <c r="K219" s="37"/>
      <c r="L219" s="40"/>
      <c r="M219" s="205"/>
      <c r="N219" s="206"/>
      <c r="O219" s="72"/>
      <c r="P219" s="72"/>
      <c r="Q219" s="72"/>
      <c r="R219" s="72"/>
      <c r="S219" s="72"/>
      <c r="T219" s="73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146</v>
      </c>
      <c r="AU219" s="18" t="s">
        <v>84</v>
      </c>
    </row>
    <row r="220" spans="1:65" s="14" customFormat="1" ht="11.25">
      <c r="B220" s="217"/>
      <c r="C220" s="218"/>
      <c r="D220" s="202" t="s">
        <v>147</v>
      </c>
      <c r="E220" s="219" t="s">
        <v>1</v>
      </c>
      <c r="F220" s="220" t="s">
        <v>246</v>
      </c>
      <c r="G220" s="218"/>
      <c r="H220" s="221">
        <v>1</v>
      </c>
      <c r="I220" s="222"/>
      <c r="J220" s="218"/>
      <c r="K220" s="218"/>
      <c r="L220" s="223"/>
      <c r="M220" s="224"/>
      <c r="N220" s="225"/>
      <c r="O220" s="225"/>
      <c r="P220" s="225"/>
      <c r="Q220" s="225"/>
      <c r="R220" s="225"/>
      <c r="S220" s="225"/>
      <c r="T220" s="226"/>
      <c r="AT220" s="227" t="s">
        <v>147</v>
      </c>
      <c r="AU220" s="227" t="s">
        <v>84</v>
      </c>
      <c r="AV220" s="14" t="s">
        <v>84</v>
      </c>
      <c r="AW220" s="14" t="s">
        <v>31</v>
      </c>
      <c r="AX220" s="14" t="s">
        <v>74</v>
      </c>
      <c r="AY220" s="227" t="s">
        <v>138</v>
      </c>
    </row>
    <row r="221" spans="1:65" s="15" customFormat="1" ht="11.25">
      <c r="B221" s="228"/>
      <c r="C221" s="229"/>
      <c r="D221" s="202" t="s">
        <v>147</v>
      </c>
      <c r="E221" s="230" t="s">
        <v>1</v>
      </c>
      <c r="F221" s="231" t="s">
        <v>151</v>
      </c>
      <c r="G221" s="229"/>
      <c r="H221" s="232">
        <v>1</v>
      </c>
      <c r="I221" s="233"/>
      <c r="J221" s="229"/>
      <c r="K221" s="229"/>
      <c r="L221" s="234"/>
      <c r="M221" s="235"/>
      <c r="N221" s="236"/>
      <c r="O221" s="236"/>
      <c r="P221" s="236"/>
      <c r="Q221" s="236"/>
      <c r="R221" s="236"/>
      <c r="S221" s="236"/>
      <c r="T221" s="237"/>
      <c r="AT221" s="238" t="s">
        <v>147</v>
      </c>
      <c r="AU221" s="238" t="s">
        <v>84</v>
      </c>
      <c r="AV221" s="15" t="s">
        <v>145</v>
      </c>
      <c r="AW221" s="15" t="s">
        <v>31</v>
      </c>
      <c r="AX221" s="15" t="s">
        <v>82</v>
      </c>
      <c r="AY221" s="238" t="s">
        <v>138</v>
      </c>
    </row>
    <row r="222" spans="1:65" s="2" customFormat="1" ht="33" customHeight="1">
      <c r="A222" s="35"/>
      <c r="B222" s="36"/>
      <c r="C222" s="239" t="s">
        <v>201</v>
      </c>
      <c r="D222" s="239" t="s">
        <v>162</v>
      </c>
      <c r="E222" s="240" t="s">
        <v>247</v>
      </c>
      <c r="F222" s="241" t="s">
        <v>248</v>
      </c>
      <c r="G222" s="242" t="s">
        <v>144</v>
      </c>
      <c r="H222" s="243">
        <v>1</v>
      </c>
      <c r="I222" s="244"/>
      <c r="J222" s="245">
        <f>ROUND(I222*H222,2)</f>
        <v>0</v>
      </c>
      <c r="K222" s="246"/>
      <c r="L222" s="247"/>
      <c r="M222" s="248" t="s">
        <v>1</v>
      </c>
      <c r="N222" s="249" t="s">
        <v>39</v>
      </c>
      <c r="O222" s="72"/>
      <c r="P222" s="198">
        <f>O222*H222</f>
        <v>0</v>
      </c>
      <c r="Q222" s="198">
        <v>0</v>
      </c>
      <c r="R222" s="198">
        <f>Q222*H222</f>
        <v>0</v>
      </c>
      <c r="S222" s="198">
        <v>0</v>
      </c>
      <c r="T222" s="199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00" t="s">
        <v>165</v>
      </c>
      <c r="AT222" s="200" t="s">
        <v>162</v>
      </c>
      <c r="AU222" s="200" t="s">
        <v>84</v>
      </c>
      <c r="AY222" s="18" t="s">
        <v>138</v>
      </c>
      <c r="BE222" s="201">
        <f>IF(N222="základní",J222,0)</f>
        <v>0</v>
      </c>
      <c r="BF222" s="201">
        <f>IF(N222="snížená",J222,0)</f>
        <v>0</v>
      </c>
      <c r="BG222" s="201">
        <f>IF(N222="zákl. přenesená",J222,0)</f>
        <v>0</v>
      </c>
      <c r="BH222" s="201">
        <f>IF(N222="sníž. přenesená",J222,0)</f>
        <v>0</v>
      </c>
      <c r="BI222" s="201">
        <f>IF(N222="nulová",J222,0)</f>
        <v>0</v>
      </c>
      <c r="BJ222" s="18" t="s">
        <v>82</v>
      </c>
      <c r="BK222" s="201">
        <f>ROUND(I222*H222,2)</f>
        <v>0</v>
      </c>
      <c r="BL222" s="18" t="s">
        <v>145</v>
      </c>
      <c r="BM222" s="200" t="s">
        <v>249</v>
      </c>
    </row>
    <row r="223" spans="1:65" s="2" customFormat="1" ht="19.5">
      <c r="A223" s="35"/>
      <c r="B223" s="36"/>
      <c r="C223" s="37"/>
      <c r="D223" s="202" t="s">
        <v>146</v>
      </c>
      <c r="E223" s="37"/>
      <c r="F223" s="203" t="s">
        <v>248</v>
      </c>
      <c r="G223" s="37"/>
      <c r="H223" s="37"/>
      <c r="I223" s="204"/>
      <c r="J223" s="37"/>
      <c r="K223" s="37"/>
      <c r="L223" s="40"/>
      <c r="M223" s="205"/>
      <c r="N223" s="206"/>
      <c r="O223" s="72"/>
      <c r="P223" s="72"/>
      <c r="Q223" s="72"/>
      <c r="R223" s="72"/>
      <c r="S223" s="72"/>
      <c r="T223" s="73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8" t="s">
        <v>146</v>
      </c>
      <c r="AU223" s="18" t="s">
        <v>84</v>
      </c>
    </row>
    <row r="224" spans="1:65" s="2" customFormat="1" ht="33" customHeight="1">
      <c r="A224" s="35"/>
      <c r="B224" s="36"/>
      <c r="C224" s="188" t="s">
        <v>250</v>
      </c>
      <c r="D224" s="188" t="s">
        <v>141</v>
      </c>
      <c r="E224" s="189" t="s">
        <v>251</v>
      </c>
      <c r="F224" s="190" t="s">
        <v>252</v>
      </c>
      <c r="G224" s="191" t="s">
        <v>144</v>
      </c>
      <c r="H224" s="192">
        <v>1</v>
      </c>
      <c r="I224" s="193"/>
      <c r="J224" s="194">
        <f>ROUND(I224*H224,2)</f>
        <v>0</v>
      </c>
      <c r="K224" s="195"/>
      <c r="L224" s="40"/>
      <c r="M224" s="196" t="s">
        <v>1</v>
      </c>
      <c r="N224" s="197" t="s">
        <v>39</v>
      </c>
      <c r="O224" s="72"/>
      <c r="P224" s="198">
        <f>O224*H224</f>
        <v>0</v>
      </c>
      <c r="Q224" s="198">
        <v>0</v>
      </c>
      <c r="R224" s="198">
        <f>Q224*H224</f>
        <v>0</v>
      </c>
      <c r="S224" s="198">
        <v>0</v>
      </c>
      <c r="T224" s="199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00" t="s">
        <v>145</v>
      </c>
      <c r="AT224" s="200" t="s">
        <v>141</v>
      </c>
      <c r="AU224" s="200" t="s">
        <v>84</v>
      </c>
      <c r="AY224" s="18" t="s">
        <v>138</v>
      </c>
      <c r="BE224" s="201">
        <f>IF(N224="základní",J224,0)</f>
        <v>0</v>
      </c>
      <c r="BF224" s="201">
        <f>IF(N224="snížená",J224,0)</f>
        <v>0</v>
      </c>
      <c r="BG224" s="201">
        <f>IF(N224="zákl. přenesená",J224,0)</f>
        <v>0</v>
      </c>
      <c r="BH224" s="201">
        <f>IF(N224="sníž. přenesená",J224,0)</f>
        <v>0</v>
      </c>
      <c r="BI224" s="201">
        <f>IF(N224="nulová",J224,0)</f>
        <v>0</v>
      </c>
      <c r="BJ224" s="18" t="s">
        <v>82</v>
      </c>
      <c r="BK224" s="201">
        <f>ROUND(I224*H224,2)</f>
        <v>0</v>
      </c>
      <c r="BL224" s="18" t="s">
        <v>145</v>
      </c>
      <c r="BM224" s="200" t="s">
        <v>253</v>
      </c>
    </row>
    <row r="225" spans="1:65" s="2" customFormat="1" ht="29.25">
      <c r="A225" s="35"/>
      <c r="B225" s="36"/>
      <c r="C225" s="37"/>
      <c r="D225" s="202" t="s">
        <v>146</v>
      </c>
      <c r="E225" s="37"/>
      <c r="F225" s="203" t="s">
        <v>252</v>
      </c>
      <c r="G225" s="37"/>
      <c r="H225" s="37"/>
      <c r="I225" s="204"/>
      <c r="J225" s="37"/>
      <c r="K225" s="37"/>
      <c r="L225" s="40"/>
      <c r="M225" s="205"/>
      <c r="N225" s="206"/>
      <c r="O225" s="72"/>
      <c r="P225" s="72"/>
      <c r="Q225" s="72"/>
      <c r="R225" s="72"/>
      <c r="S225" s="72"/>
      <c r="T225" s="73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8" t="s">
        <v>146</v>
      </c>
      <c r="AU225" s="18" t="s">
        <v>84</v>
      </c>
    </row>
    <row r="226" spans="1:65" s="14" customFormat="1" ht="11.25">
      <c r="B226" s="217"/>
      <c r="C226" s="218"/>
      <c r="D226" s="202" t="s">
        <v>147</v>
      </c>
      <c r="E226" s="219" t="s">
        <v>1</v>
      </c>
      <c r="F226" s="220" t="s">
        <v>254</v>
      </c>
      <c r="G226" s="218"/>
      <c r="H226" s="221">
        <v>1</v>
      </c>
      <c r="I226" s="222"/>
      <c r="J226" s="218"/>
      <c r="K226" s="218"/>
      <c r="L226" s="223"/>
      <c r="M226" s="224"/>
      <c r="N226" s="225"/>
      <c r="O226" s="225"/>
      <c r="P226" s="225"/>
      <c r="Q226" s="225"/>
      <c r="R226" s="225"/>
      <c r="S226" s="225"/>
      <c r="T226" s="226"/>
      <c r="AT226" s="227" t="s">
        <v>147</v>
      </c>
      <c r="AU226" s="227" t="s">
        <v>84</v>
      </c>
      <c r="AV226" s="14" t="s">
        <v>84</v>
      </c>
      <c r="AW226" s="14" t="s">
        <v>31</v>
      </c>
      <c r="AX226" s="14" t="s">
        <v>74</v>
      </c>
      <c r="AY226" s="227" t="s">
        <v>138</v>
      </c>
    </row>
    <row r="227" spans="1:65" s="15" customFormat="1" ht="11.25">
      <c r="B227" s="228"/>
      <c r="C227" s="229"/>
      <c r="D227" s="202" t="s">
        <v>147</v>
      </c>
      <c r="E227" s="230" t="s">
        <v>1</v>
      </c>
      <c r="F227" s="231" t="s">
        <v>151</v>
      </c>
      <c r="G227" s="229"/>
      <c r="H227" s="232">
        <v>1</v>
      </c>
      <c r="I227" s="233"/>
      <c r="J227" s="229"/>
      <c r="K227" s="229"/>
      <c r="L227" s="234"/>
      <c r="M227" s="235"/>
      <c r="N227" s="236"/>
      <c r="O227" s="236"/>
      <c r="P227" s="236"/>
      <c r="Q227" s="236"/>
      <c r="R227" s="236"/>
      <c r="S227" s="236"/>
      <c r="T227" s="237"/>
      <c r="AT227" s="238" t="s">
        <v>147</v>
      </c>
      <c r="AU227" s="238" t="s">
        <v>84</v>
      </c>
      <c r="AV227" s="15" t="s">
        <v>145</v>
      </c>
      <c r="AW227" s="15" t="s">
        <v>31</v>
      </c>
      <c r="AX227" s="15" t="s">
        <v>82</v>
      </c>
      <c r="AY227" s="238" t="s">
        <v>138</v>
      </c>
    </row>
    <row r="228" spans="1:65" s="2" customFormat="1" ht="33" customHeight="1">
      <c r="A228" s="35"/>
      <c r="B228" s="36"/>
      <c r="C228" s="239" t="s">
        <v>208</v>
      </c>
      <c r="D228" s="239" t="s">
        <v>162</v>
      </c>
      <c r="E228" s="240" t="s">
        <v>255</v>
      </c>
      <c r="F228" s="241" t="s">
        <v>256</v>
      </c>
      <c r="G228" s="242" t="s">
        <v>144</v>
      </c>
      <c r="H228" s="243">
        <v>1</v>
      </c>
      <c r="I228" s="244"/>
      <c r="J228" s="245">
        <f>ROUND(I228*H228,2)</f>
        <v>0</v>
      </c>
      <c r="K228" s="246"/>
      <c r="L228" s="247"/>
      <c r="M228" s="248" t="s">
        <v>1</v>
      </c>
      <c r="N228" s="249" t="s">
        <v>39</v>
      </c>
      <c r="O228" s="72"/>
      <c r="P228" s="198">
        <f>O228*H228</f>
        <v>0</v>
      </c>
      <c r="Q228" s="198">
        <v>0</v>
      </c>
      <c r="R228" s="198">
        <f>Q228*H228</f>
        <v>0</v>
      </c>
      <c r="S228" s="198">
        <v>0</v>
      </c>
      <c r="T228" s="199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0" t="s">
        <v>165</v>
      </c>
      <c r="AT228" s="200" t="s">
        <v>162</v>
      </c>
      <c r="AU228" s="200" t="s">
        <v>84</v>
      </c>
      <c r="AY228" s="18" t="s">
        <v>138</v>
      </c>
      <c r="BE228" s="201">
        <f>IF(N228="základní",J228,0)</f>
        <v>0</v>
      </c>
      <c r="BF228" s="201">
        <f>IF(N228="snížená",J228,0)</f>
        <v>0</v>
      </c>
      <c r="BG228" s="201">
        <f>IF(N228="zákl. přenesená",J228,0)</f>
        <v>0</v>
      </c>
      <c r="BH228" s="201">
        <f>IF(N228="sníž. přenesená",J228,0)</f>
        <v>0</v>
      </c>
      <c r="BI228" s="201">
        <f>IF(N228="nulová",J228,0)</f>
        <v>0</v>
      </c>
      <c r="BJ228" s="18" t="s">
        <v>82</v>
      </c>
      <c r="BK228" s="201">
        <f>ROUND(I228*H228,2)</f>
        <v>0</v>
      </c>
      <c r="BL228" s="18" t="s">
        <v>145</v>
      </c>
      <c r="BM228" s="200" t="s">
        <v>257</v>
      </c>
    </row>
    <row r="229" spans="1:65" s="2" customFormat="1" ht="19.5">
      <c r="A229" s="35"/>
      <c r="B229" s="36"/>
      <c r="C229" s="37"/>
      <c r="D229" s="202" t="s">
        <v>146</v>
      </c>
      <c r="E229" s="37"/>
      <c r="F229" s="203" t="s">
        <v>256</v>
      </c>
      <c r="G229" s="37"/>
      <c r="H229" s="37"/>
      <c r="I229" s="204"/>
      <c r="J229" s="37"/>
      <c r="K229" s="37"/>
      <c r="L229" s="40"/>
      <c r="M229" s="205"/>
      <c r="N229" s="206"/>
      <c r="O229" s="72"/>
      <c r="P229" s="72"/>
      <c r="Q229" s="72"/>
      <c r="R229" s="72"/>
      <c r="S229" s="72"/>
      <c r="T229" s="73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146</v>
      </c>
      <c r="AU229" s="18" t="s">
        <v>84</v>
      </c>
    </row>
    <row r="230" spans="1:65" s="12" customFormat="1" ht="22.9" customHeight="1">
      <c r="B230" s="172"/>
      <c r="C230" s="173"/>
      <c r="D230" s="174" t="s">
        <v>73</v>
      </c>
      <c r="E230" s="186" t="s">
        <v>188</v>
      </c>
      <c r="F230" s="186" t="s">
        <v>258</v>
      </c>
      <c r="G230" s="173"/>
      <c r="H230" s="173"/>
      <c r="I230" s="176"/>
      <c r="J230" s="187">
        <f>BK230</f>
        <v>0</v>
      </c>
      <c r="K230" s="173"/>
      <c r="L230" s="178"/>
      <c r="M230" s="179"/>
      <c r="N230" s="180"/>
      <c r="O230" s="180"/>
      <c r="P230" s="181">
        <f>SUM(P231:P302)</f>
        <v>0</v>
      </c>
      <c r="Q230" s="180"/>
      <c r="R230" s="181">
        <f>SUM(R231:R302)</f>
        <v>0</v>
      </c>
      <c r="S230" s="180"/>
      <c r="T230" s="182">
        <f>SUM(T231:T302)</f>
        <v>0</v>
      </c>
      <c r="AR230" s="183" t="s">
        <v>82</v>
      </c>
      <c r="AT230" s="184" t="s">
        <v>73</v>
      </c>
      <c r="AU230" s="184" t="s">
        <v>82</v>
      </c>
      <c r="AY230" s="183" t="s">
        <v>138</v>
      </c>
      <c r="BK230" s="185">
        <f>SUM(BK231:BK302)</f>
        <v>0</v>
      </c>
    </row>
    <row r="231" spans="1:65" s="2" customFormat="1" ht="33" customHeight="1">
      <c r="A231" s="35"/>
      <c r="B231" s="36"/>
      <c r="C231" s="188" t="s">
        <v>259</v>
      </c>
      <c r="D231" s="188" t="s">
        <v>141</v>
      </c>
      <c r="E231" s="189" t="s">
        <v>260</v>
      </c>
      <c r="F231" s="190" t="s">
        <v>261</v>
      </c>
      <c r="G231" s="191" t="s">
        <v>170</v>
      </c>
      <c r="H231" s="192">
        <v>53.65</v>
      </c>
      <c r="I231" s="193"/>
      <c r="J231" s="194">
        <f>ROUND(I231*H231,2)</f>
        <v>0</v>
      </c>
      <c r="K231" s="195"/>
      <c r="L231" s="40"/>
      <c r="M231" s="196" t="s">
        <v>1</v>
      </c>
      <c r="N231" s="197" t="s">
        <v>39</v>
      </c>
      <c r="O231" s="72"/>
      <c r="P231" s="198">
        <f>O231*H231</f>
        <v>0</v>
      </c>
      <c r="Q231" s="198">
        <v>0</v>
      </c>
      <c r="R231" s="198">
        <f>Q231*H231</f>
        <v>0</v>
      </c>
      <c r="S231" s="198">
        <v>0</v>
      </c>
      <c r="T231" s="199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00" t="s">
        <v>145</v>
      </c>
      <c r="AT231" s="200" t="s">
        <v>141</v>
      </c>
      <c r="AU231" s="200" t="s">
        <v>84</v>
      </c>
      <c r="AY231" s="18" t="s">
        <v>138</v>
      </c>
      <c r="BE231" s="201">
        <f>IF(N231="základní",J231,0)</f>
        <v>0</v>
      </c>
      <c r="BF231" s="201">
        <f>IF(N231="snížená",J231,0)</f>
        <v>0</v>
      </c>
      <c r="BG231" s="201">
        <f>IF(N231="zákl. přenesená",J231,0)</f>
        <v>0</v>
      </c>
      <c r="BH231" s="201">
        <f>IF(N231="sníž. přenesená",J231,0)</f>
        <v>0</v>
      </c>
      <c r="BI231" s="201">
        <f>IF(N231="nulová",J231,0)</f>
        <v>0</v>
      </c>
      <c r="BJ231" s="18" t="s">
        <v>82</v>
      </c>
      <c r="BK231" s="201">
        <f>ROUND(I231*H231,2)</f>
        <v>0</v>
      </c>
      <c r="BL231" s="18" t="s">
        <v>145</v>
      </c>
      <c r="BM231" s="200" t="s">
        <v>262</v>
      </c>
    </row>
    <row r="232" spans="1:65" s="2" customFormat="1" ht="19.5">
      <c r="A232" s="35"/>
      <c r="B232" s="36"/>
      <c r="C232" s="37"/>
      <c r="D232" s="202" t="s">
        <v>146</v>
      </c>
      <c r="E232" s="37"/>
      <c r="F232" s="203" t="s">
        <v>261</v>
      </c>
      <c r="G232" s="37"/>
      <c r="H232" s="37"/>
      <c r="I232" s="204"/>
      <c r="J232" s="37"/>
      <c r="K232" s="37"/>
      <c r="L232" s="40"/>
      <c r="M232" s="205"/>
      <c r="N232" s="206"/>
      <c r="O232" s="72"/>
      <c r="P232" s="72"/>
      <c r="Q232" s="72"/>
      <c r="R232" s="72"/>
      <c r="S232" s="72"/>
      <c r="T232" s="73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8" t="s">
        <v>146</v>
      </c>
      <c r="AU232" s="18" t="s">
        <v>84</v>
      </c>
    </row>
    <row r="233" spans="1:65" s="2" customFormat="1" ht="33" customHeight="1">
      <c r="A233" s="35"/>
      <c r="B233" s="36"/>
      <c r="C233" s="188" t="s">
        <v>212</v>
      </c>
      <c r="D233" s="188" t="s">
        <v>141</v>
      </c>
      <c r="E233" s="189" t="s">
        <v>263</v>
      </c>
      <c r="F233" s="190" t="s">
        <v>264</v>
      </c>
      <c r="G233" s="191" t="s">
        <v>170</v>
      </c>
      <c r="H233" s="192">
        <v>53.65</v>
      </c>
      <c r="I233" s="193"/>
      <c r="J233" s="194">
        <f>ROUND(I233*H233,2)</f>
        <v>0</v>
      </c>
      <c r="K233" s="195"/>
      <c r="L233" s="40"/>
      <c r="M233" s="196" t="s">
        <v>1</v>
      </c>
      <c r="N233" s="197" t="s">
        <v>39</v>
      </c>
      <c r="O233" s="72"/>
      <c r="P233" s="198">
        <f>O233*H233</f>
        <v>0</v>
      </c>
      <c r="Q233" s="198">
        <v>0</v>
      </c>
      <c r="R233" s="198">
        <f>Q233*H233</f>
        <v>0</v>
      </c>
      <c r="S233" s="198">
        <v>0</v>
      </c>
      <c r="T233" s="199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0" t="s">
        <v>145</v>
      </c>
      <c r="AT233" s="200" t="s">
        <v>141</v>
      </c>
      <c r="AU233" s="200" t="s">
        <v>84</v>
      </c>
      <c r="AY233" s="18" t="s">
        <v>138</v>
      </c>
      <c r="BE233" s="201">
        <f>IF(N233="základní",J233,0)</f>
        <v>0</v>
      </c>
      <c r="BF233" s="201">
        <f>IF(N233="snížená",J233,0)</f>
        <v>0</v>
      </c>
      <c r="BG233" s="201">
        <f>IF(N233="zákl. přenesená",J233,0)</f>
        <v>0</v>
      </c>
      <c r="BH233" s="201">
        <f>IF(N233="sníž. přenesená",J233,0)</f>
        <v>0</v>
      </c>
      <c r="BI233" s="201">
        <f>IF(N233="nulová",J233,0)</f>
        <v>0</v>
      </c>
      <c r="BJ233" s="18" t="s">
        <v>82</v>
      </c>
      <c r="BK233" s="201">
        <f>ROUND(I233*H233,2)</f>
        <v>0</v>
      </c>
      <c r="BL233" s="18" t="s">
        <v>145</v>
      </c>
      <c r="BM233" s="200" t="s">
        <v>265</v>
      </c>
    </row>
    <row r="234" spans="1:65" s="2" customFormat="1" ht="19.5">
      <c r="A234" s="35"/>
      <c r="B234" s="36"/>
      <c r="C234" s="37"/>
      <c r="D234" s="202" t="s">
        <v>146</v>
      </c>
      <c r="E234" s="37"/>
      <c r="F234" s="203" t="s">
        <v>264</v>
      </c>
      <c r="G234" s="37"/>
      <c r="H234" s="37"/>
      <c r="I234" s="204"/>
      <c r="J234" s="37"/>
      <c r="K234" s="37"/>
      <c r="L234" s="40"/>
      <c r="M234" s="205"/>
      <c r="N234" s="206"/>
      <c r="O234" s="72"/>
      <c r="P234" s="72"/>
      <c r="Q234" s="72"/>
      <c r="R234" s="72"/>
      <c r="S234" s="72"/>
      <c r="T234" s="73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8" t="s">
        <v>146</v>
      </c>
      <c r="AU234" s="18" t="s">
        <v>84</v>
      </c>
    </row>
    <row r="235" spans="1:65" s="2" customFormat="1" ht="33" customHeight="1">
      <c r="A235" s="35"/>
      <c r="B235" s="36"/>
      <c r="C235" s="188" t="s">
        <v>266</v>
      </c>
      <c r="D235" s="188" t="s">
        <v>141</v>
      </c>
      <c r="E235" s="189" t="s">
        <v>267</v>
      </c>
      <c r="F235" s="190" t="s">
        <v>268</v>
      </c>
      <c r="G235" s="191" t="s">
        <v>170</v>
      </c>
      <c r="H235" s="192">
        <v>53.65</v>
      </c>
      <c r="I235" s="193"/>
      <c r="J235" s="194">
        <f>ROUND(I235*H235,2)</f>
        <v>0</v>
      </c>
      <c r="K235" s="195"/>
      <c r="L235" s="40"/>
      <c r="M235" s="196" t="s">
        <v>1</v>
      </c>
      <c r="N235" s="197" t="s">
        <v>39</v>
      </c>
      <c r="O235" s="72"/>
      <c r="P235" s="198">
        <f>O235*H235</f>
        <v>0</v>
      </c>
      <c r="Q235" s="198">
        <v>0</v>
      </c>
      <c r="R235" s="198">
        <f>Q235*H235</f>
        <v>0</v>
      </c>
      <c r="S235" s="198">
        <v>0</v>
      </c>
      <c r="T235" s="199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0" t="s">
        <v>145</v>
      </c>
      <c r="AT235" s="200" t="s">
        <v>141</v>
      </c>
      <c r="AU235" s="200" t="s">
        <v>84</v>
      </c>
      <c r="AY235" s="18" t="s">
        <v>138</v>
      </c>
      <c r="BE235" s="201">
        <f>IF(N235="základní",J235,0)</f>
        <v>0</v>
      </c>
      <c r="BF235" s="201">
        <f>IF(N235="snížená",J235,0)</f>
        <v>0</v>
      </c>
      <c r="BG235" s="201">
        <f>IF(N235="zákl. přenesená",J235,0)</f>
        <v>0</v>
      </c>
      <c r="BH235" s="201">
        <f>IF(N235="sníž. přenesená",J235,0)</f>
        <v>0</v>
      </c>
      <c r="BI235" s="201">
        <f>IF(N235="nulová",J235,0)</f>
        <v>0</v>
      </c>
      <c r="BJ235" s="18" t="s">
        <v>82</v>
      </c>
      <c r="BK235" s="201">
        <f>ROUND(I235*H235,2)</f>
        <v>0</v>
      </c>
      <c r="BL235" s="18" t="s">
        <v>145</v>
      </c>
      <c r="BM235" s="200" t="s">
        <v>269</v>
      </c>
    </row>
    <row r="236" spans="1:65" s="2" customFormat="1" ht="19.5">
      <c r="A236" s="35"/>
      <c r="B236" s="36"/>
      <c r="C236" s="37"/>
      <c r="D236" s="202" t="s">
        <v>146</v>
      </c>
      <c r="E236" s="37"/>
      <c r="F236" s="203" t="s">
        <v>268</v>
      </c>
      <c r="G236" s="37"/>
      <c r="H236" s="37"/>
      <c r="I236" s="204"/>
      <c r="J236" s="37"/>
      <c r="K236" s="37"/>
      <c r="L236" s="40"/>
      <c r="M236" s="205"/>
      <c r="N236" s="206"/>
      <c r="O236" s="72"/>
      <c r="P236" s="72"/>
      <c r="Q236" s="72"/>
      <c r="R236" s="72"/>
      <c r="S236" s="72"/>
      <c r="T236" s="73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8" t="s">
        <v>146</v>
      </c>
      <c r="AU236" s="18" t="s">
        <v>84</v>
      </c>
    </row>
    <row r="237" spans="1:65" s="13" customFormat="1" ht="11.25">
      <c r="B237" s="207"/>
      <c r="C237" s="208"/>
      <c r="D237" s="202" t="s">
        <v>147</v>
      </c>
      <c r="E237" s="209" t="s">
        <v>1</v>
      </c>
      <c r="F237" s="210" t="s">
        <v>270</v>
      </c>
      <c r="G237" s="208"/>
      <c r="H237" s="209" t="s">
        <v>1</v>
      </c>
      <c r="I237" s="211"/>
      <c r="J237" s="208"/>
      <c r="K237" s="208"/>
      <c r="L237" s="212"/>
      <c r="M237" s="213"/>
      <c r="N237" s="214"/>
      <c r="O237" s="214"/>
      <c r="P237" s="214"/>
      <c r="Q237" s="214"/>
      <c r="R237" s="214"/>
      <c r="S237" s="214"/>
      <c r="T237" s="215"/>
      <c r="AT237" s="216" t="s">
        <v>147</v>
      </c>
      <c r="AU237" s="216" t="s">
        <v>84</v>
      </c>
      <c r="AV237" s="13" t="s">
        <v>82</v>
      </c>
      <c r="AW237" s="13" t="s">
        <v>31</v>
      </c>
      <c r="AX237" s="13" t="s">
        <v>74</v>
      </c>
      <c r="AY237" s="216" t="s">
        <v>138</v>
      </c>
    </row>
    <row r="238" spans="1:65" s="13" customFormat="1" ht="11.25">
      <c r="B238" s="207"/>
      <c r="C238" s="208"/>
      <c r="D238" s="202" t="s">
        <v>147</v>
      </c>
      <c r="E238" s="209" t="s">
        <v>1</v>
      </c>
      <c r="F238" s="210" t="s">
        <v>271</v>
      </c>
      <c r="G238" s="208"/>
      <c r="H238" s="209" t="s">
        <v>1</v>
      </c>
      <c r="I238" s="211"/>
      <c r="J238" s="208"/>
      <c r="K238" s="208"/>
      <c r="L238" s="212"/>
      <c r="M238" s="213"/>
      <c r="N238" s="214"/>
      <c r="O238" s="214"/>
      <c r="P238" s="214"/>
      <c r="Q238" s="214"/>
      <c r="R238" s="214"/>
      <c r="S238" s="214"/>
      <c r="T238" s="215"/>
      <c r="AT238" s="216" t="s">
        <v>147</v>
      </c>
      <c r="AU238" s="216" t="s">
        <v>84</v>
      </c>
      <c r="AV238" s="13" t="s">
        <v>82</v>
      </c>
      <c r="AW238" s="13" t="s">
        <v>31</v>
      </c>
      <c r="AX238" s="13" t="s">
        <v>74</v>
      </c>
      <c r="AY238" s="216" t="s">
        <v>138</v>
      </c>
    </row>
    <row r="239" spans="1:65" s="13" customFormat="1" ht="11.25">
      <c r="B239" s="207"/>
      <c r="C239" s="208"/>
      <c r="D239" s="202" t="s">
        <v>147</v>
      </c>
      <c r="E239" s="209" t="s">
        <v>1</v>
      </c>
      <c r="F239" s="210" t="s">
        <v>272</v>
      </c>
      <c r="G239" s="208"/>
      <c r="H239" s="209" t="s">
        <v>1</v>
      </c>
      <c r="I239" s="211"/>
      <c r="J239" s="208"/>
      <c r="K239" s="208"/>
      <c r="L239" s="212"/>
      <c r="M239" s="213"/>
      <c r="N239" s="214"/>
      <c r="O239" s="214"/>
      <c r="P239" s="214"/>
      <c r="Q239" s="214"/>
      <c r="R239" s="214"/>
      <c r="S239" s="214"/>
      <c r="T239" s="215"/>
      <c r="AT239" s="216" t="s">
        <v>147</v>
      </c>
      <c r="AU239" s="216" t="s">
        <v>84</v>
      </c>
      <c r="AV239" s="13" t="s">
        <v>82</v>
      </c>
      <c r="AW239" s="13" t="s">
        <v>31</v>
      </c>
      <c r="AX239" s="13" t="s">
        <v>74</v>
      </c>
      <c r="AY239" s="216" t="s">
        <v>138</v>
      </c>
    </row>
    <row r="240" spans="1:65" s="13" customFormat="1" ht="11.25">
      <c r="B240" s="207"/>
      <c r="C240" s="208"/>
      <c r="D240" s="202" t="s">
        <v>147</v>
      </c>
      <c r="E240" s="209" t="s">
        <v>1</v>
      </c>
      <c r="F240" s="210" t="s">
        <v>273</v>
      </c>
      <c r="G240" s="208"/>
      <c r="H240" s="209" t="s">
        <v>1</v>
      </c>
      <c r="I240" s="211"/>
      <c r="J240" s="208"/>
      <c r="K240" s="208"/>
      <c r="L240" s="212"/>
      <c r="M240" s="213"/>
      <c r="N240" s="214"/>
      <c r="O240" s="214"/>
      <c r="P240" s="214"/>
      <c r="Q240" s="214"/>
      <c r="R240" s="214"/>
      <c r="S240" s="214"/>
      <c r="T240" s="215"/>
      <c r="AT240" s="216" t="s">
        <v>147</v>
      </c>
      <c r="AU240" s="216" t="s">
        <v>84</v>
      </c>
      <c r="AV240" s="13" t="s">
        <v>82</v>
      </c>
      <c r="AW240" s="13" t="s">
        <v>31</v>
      </c>
      <c r="AX240" s="13" t="s">
        <v>74</v>
      </c>
      <c r="AY240" s="216" t="s">
        <v>138</v>
      </c>
    </row>
    <row r="241" spans="1:65" s="14" customFormat="1" ht="11.25">
      <c r="B241" s="217"/>
      <c r="C241" s="218"/>
      <c r="D241" s="202" t="s">
        <v>147</v>
      </c>
      <c r="E241" s="219" t="s">
        <v>1</v>
      </c>
      <c r="F241" s="220" t="s">
        <v>274</v>
      </c>
      <c r="G241" s="218"/>
      <c r="H241" s="221">
        <v>3.2</v>
      </c>
      <c r="I241" s="222"/>
      <c r="J241" s="218"/>
      <c r="K241" s="218"/>
      <c r="L241" s="223"/>
      <c r="M241" s="224"/>
      <c r="N241" s="225"/>
      <c r="O241" s="225"/>
      <c r="P241" s="225"/>
      <c r="Q241" s="225"/>
      <c r="R241" s="225"/>
      <c r="S241" s="225"/>
      <c r="T241" s="226"/>
      <c r="AT241" s="227" t="s">
        <v>147</v>
      </c>
      <c r="AU241" s="227" t="s">
        <v>84</v>
      </c>
      <c r="AV241" s="14" t="s">
        <v>84</v>
      </c>
      <c r="AW241" s="14" t="s">
        <v>31</v>
      </c>
      <c r="AX241" s="14" t="s">
        <v>74</v>
      </c>
      <c r="AY241" s="227" t="s">
        <v>138</v>
      </c>
    </row>
    <row r="242" spans="1:65" s="16" customFormat="1" ht="11.25">
      <c r="B242" s="250"/>
      <c r="C242" s="251"/>
      <c r="D242" s="202" t="s">
        <v>147</v>
      </c>
      <c r="E242" s="252" t="s">
        <v>1</v>
      </c>
      <c r="F242" s="253" t="s">
        <v>205</v>
      </c>
      <c r="G242" s="251"/>
      <c r="H242" s="254">
        <v>3.2</v>
      </c>
      <c r="I242" s="255"/>
      <c r="J242" s="251"/>
      <c r="K242" s="251"/>
      <c r="L242" s="256"/>
      <c r="M242" s="257"/>
      <c r="N242" s="258"/>
      <c r="O242" s="258"/>
      <c r="P242" s="258"/>
      <c r="Q242" s="258"/>
      <c r="R242" s="258"/>
      <c r="S242" s="258"/>
      <c r="T242" s="259"/>
      <c r="AT242" s="260" t="s">
        <v>147</v>
      </c>
      <c r="AU242" s="260" t="s">
        <v>84</v>
      </c>
      <c r="AV242" s="16" t="s">
        <v>139</v>
      </c>
      <c r="AW242" s="16" t="s">
        <v>31</v>
      </c>
      <c r="AX242" s="16" t="s">
        <v>74</v>
      </c>
      <c r="AY242" s="260" t="s">
        <v>138</v>
      </c>
    </row>
    <row r="243" spans="1:65" s="13" customFormat="1" ht="11.25">
      <c r="B243" s="207"/>
      <c r="C243" s="208"/>
      <c r="D243" s="202" t="s">
        <v>147</v>
      </c>
      <c r="E243" s="209" t="s">
        <v>1</v>
      </c>
      <c r="F243" s="210" t="s">
        <v>275</v>
      </c>
      <c r="G243" s="208"/>
      <c r="H243" s="209" t="s">
        <v>1</v>
      </c>
      <c r="I243" s="211"/>
      <c r="J243" s="208"/>
      <c r="K243" s="208"/>
      <c r="L243" s="212"/>
      <c r="M243" s="213"/>
      <c r="N243" s="214"/>
      <c r="O243" s="214"/>
      <c r="P243" s="214"/>
      <c r="Q243" s="214"/>
      <c r="R243" s="214"/>
      <c r="S243" s="214"/>
      <c r="T243" s="215"/>
      <c r="AT243" s="216" t="s">
        <v>147</v>
      </c>
      <c r="AU243" s="216" t="s">
        <v>84</v>
      </c>
      <c r="AV243" s="13" t="s">
        <v>82</v>
      </c>
      <c r="AW243" s="13" t="s">
        <v>31</v>
      </c>
      <c r="AX243" s="13" t="s">
        <v>74</v>
      </c>
      <c r="AY243" s="216" t="s">
        <v>138</v>
      </c>
    </row>
    <row r="244" spans="1:65" s="14" customFormat="1" ht="11.25">
      <c r="B244" s="217"/>
      <c r="C244" s="218"/>
      <c r="D244" s="202" t="s">
        <v>147</v>
      </c>
      <c r="E244" s="219" t="s">
        <v>1</v>
      </c>
      <c r="F244" s="220" t="s">
        <v>276</v>
      </c>
      <c r="G244" s="218"/>
      <c r="H244" s="221">
        <v>2.7</v>
      </c>
      <c r="I244" s="222"/>
      <c r="J244" s="218"/>
      <c r="K244" s="218"/>
      <c r="L244" s="223"/>
      <c r="M244" s="224"/>
      <c r="N244" s="225"/>
      <c r="O244" s="225"/>
      <c r="P244" s="225"/>
      <c r="Q244" s="225"/>
      <c r="R244" s="225"/>
      <c r="S244" s="225"/>
      <c r="T244" s="226"/>
      <c r="AT244" s="227" t="s">
        <v>147</v>
      </c>
      <c r="AU244" s="227" t="s">
        <v>84</v>
      </c>
      <c r="AV244" s="14" t="s">
        <v>84</v>
      </c>
      <c r="AW244" s="14" t="s">
        <v>31</v>
      </c>
      <c r="AX244" s="14" t="s">
        <v>74</v>
      </c>
      <c r="AY244" s="227" t="s">
        <v>138</v>
      </c>
    </row>
    <row r="245" spans="1:65" s="16" customFormat="1" ht="11.25">
      <c r="B245" s="250"/>
      <c r="C245" s="251"/>
      <c r="D245" s="202" t="s">
        <v>147</v>
      </c>
      <c r="E245" s="252" t="s">
        <v>1</v>
      </c>
      <c r="F245" s="253" t="s">
        <v>205</v>
      </c>
      <c r="G245" s="251"/>
      <c r="H245" s="254">
        <v>2.7</v>
      </c>
      <c r="I245" s="255"/>
      <c r="J245" s="251"/>
      <c r="K245" s="251"/>
      <c r="L245" s="256"/>
      <c r="M245" s="257"/>
      <c r="N245" s="258"/>
      <c r="O245" s="258"/>
      <c r="P245" s="258"/>
      <c r="Q245" s="258"/>
      <c r="R245" s="258"/>
      <c r="S245" s="258"/>
      <c r="T245" s="259"/>
      <c r="AT245" s="260" t="s">
        <v>147</v>
      </c>
      <c r="AU245" s="260" t="s">
        <v>84</v>
      </c>
      <c r="AV245" s="16" t="s">
        <v>139</v>
      </c>
      <c r="AW245" s="16" t="s">
        <v>31</v>
      </c>
      <c r="AX245" s="16" t="s">
        <v>74</v>
      </c>
      <c r="AY245" s="260" t="s">
        <v>138</v>
      </c>
    </row>
    <row r="246" spans="1:65" s="15" customFormat="1" ht="11.25">
      <c r="B246" s="228"/>
      <c r="C246" s="229"/>
      <c r="D246" s="202" t="s">
        <v>147</v>
      </c>
      <c r="E246" s="230" t="s">
        <v>1</v>
      </c>
      <c r="F246" s="231" t="s">
        <v>151</v>
      </c>
      <c r="G246" s="229"/>
      <c r="H246" s="232">
        <v>5.9</v>
      </c>
      <c r="I246" s="233"/>
      <c r="J246" s="229"/>
      <c r="K246" s="229"/>
      <c r="L246" s="234"/>
      <c r="M246" s="235"/>
      <c r="N246" s="236"/>
      <c r="O246" s="236"/>
      <c r="P246" s="236"/>
      <c r="Q246" s="236"/>
      <c r="R246" s="236"/>
      <c r="S246" s="236"/>
      <c r="T246" s="237"/>
      <c r="AT246" s="238" t="s">
        <v>147</v>
      </c>
      <c r="AU246" s="238" t="s">
        <v>84</v>
      </c>
      <c r="AV246" s="15" t="s">
        <v>145</v>
      </c>
      <c r="AW246" s="15" t="s">
        <v>31</v>
      </c>
      <c r="AX246" s="15" t="s">
        <v>74</v>
      </c>
      <c r="AY246" s="238" t="s">
        <v>138</v>
      </c>
    </row>
    <row r="247" spans="1:65" s="13" customFormat="1" ht="11.25">
      <c r="B247" s="207"/>
      <c r="C247" s="208"/>
      <c r="D247" s="202" t="s">
        <v>147</v>
      </c>
      <c r="E247" s="209" t="s">
        <v>1</v>
      </c>
      <c r="F247" s="210" t="s">
        <v>277</v>
      </c>
      <c r="G247" s="208"/>
      <c r="H247" s="209" t="s">
        <v>1</v>
      </c>
      <c r="I247" s="211"/>
      <c r="J247" s="208"/>
      <c r="K247" s="208"/>
      <c r="L247" s="212"/>
      <c r="M247" s="213"/>
      <c r="N247" s="214"/>
      <c r="O247" s="214"/>
      <c r="P247" s="214"/>
      <c r="Q247" s="214"/>
      <c r="R247" s="214"/>
      <c r="S247" s="214"/>
      <c r="T247" s="215"/>
      <c r="AT247" s="216" t="s">
        <v>147</v>
      </c>
      <c r="AU247" s="216" t="s">
        <v>84</v>
      </c>
      <c r="AV247" s="13" t="s">
        <v>82</v>
      </c>
      <c r="AW247" s="13" t="s">
        <v>31</v>
      </c>
      <c r="AX247" s="13" t="s">
        <v>74</v>
      </c>
      <c r="AY247" s="216" t="s">
        <v>138</v>
      </c>
    </row>
    <row r="248" spans="1:65" s="14" customFormat="1" ht="11.25">
      <c r="B248" s="217"/>
      <c r="C248" s="218"/>
      <c r="D248" s="202" t="s">
        <v>147</v>
      </c>
      <c r="E248" s="219" t="s">
        <v>1</v>
      </c>
      <c r="F248" s="220" t="s">
        <v>278</v>
      </c>
      <c r="G248" s="218"/>
      <c r="H248" s="221">
        <v>9.6199999999999992</v>
      </c>
      <c r="I248" s="222"/>
      <c r="J248" s="218"/>
      <c r="K248" s="218"/>
      <c r="L248" s="223"/>
      <c r="M248" s="224"/>
      <c r="N248" s="225"/>
      <c r="O248" s="225"/>
      <c r="P248" s="225"/>
      <c r="Q248" s="225"/>
      <c r="R248" s="225"/>
      <c r="S248" s="225"/>
      <c r="T248" s="226"/>
      <c r="AT248" s="227" t="s">
        <v>147</v>
      </c>
      <c r="AU248" s="227" t="s">
        <v>84</v>
      </c>
      <c r="AV248" s="14" t="s">
        <v>84</v>
      </c>
      <c r="AW248" s="14" t="s">
        <v>31</v>
      </c>
      <c r="AX248" s="14" t="s">
        <v>74</v>
      </c>
      <c r="AY248" s="227" t="s">
        <v>138</v>
      </c>
    </row>
    <row r="249" spans="1:65" s="14" customFormat="1" ht="11.25">
      <c r="B249" s="217"/>
      <c r="C249" s="218"/>
      <c r="D249" s="202" t="s">
        <v>147</v>
      </c>
      <c r="E249" s="219" t="s">
        <v>1</v>
      </c>
      <c r="F249" s="220" t="s">
        <v>279</v>
      </c>
      <c r="G249" s="218"/>
      <c r="H249" s="221">
        <v>1.42</v>
      </c>
      <c r="I249" s="222"/>
      <c r="J249" s="218"/>
      <c r="K249" s="218"/>
      <c r="L249" s="223"/>
      <c r="M249" s="224"/>
      <c r="N249" s="225"/>
      <c r="O249" s="225"/>
      <c r="P249" s="225"/>
      <c r="Q249" s="225"/>
      <c r="R249" s="225"/>
      <c r="S249" s="225"/>
      <c r="T249" s="226"/>
      <c r="AT249" s="227" t="s">
        <v>147</v>
      </c>
      <c r="AU249" s="227" t="s">
        <v>84</v>
      </c>
      <c r="AV249" s="14" t="s">
        <v>84</v>
      </c>
      <c r="AW249" s="14" t="s">
        <v>31</v>
      </c>
      <c r="AX249" s="14" t="s">
        <v>74</v>
      </c>
      <c r="AY249" s="227" t="s">
        <v>138</v>
      </c>
    </row>
    <row r="250" spans="1:65" s="16" customFormat="1" ht="11.25">
      <c r="B250" s="250"/>
      <c r="C250" s="251"/>
      <c r="D250" s="202" t="s">
        <v>147</v>
      </c>
      <c r="E250" s="252" t="s">
        <v>1</v>
      </c>
      <c r="F250" s="253" t="s">
        <v>205</v>
      </c>
      <c r="G250" s="251"/>
      <c r="H250" s="254">
        <v>11.04</v>
      </c>
      <c r="I250" s="255"/>
      <c r="J250" s="251"/>
      <c r="K250" s="251"/>
      <c r="L250" s="256"/>
      <c r="M250" s="257"/>
      <c r="N250" s="258"/>
      <c r="O250" s="258"/>
      <c r="P250" s="258"/>
      <c r="Q250" s="258"/>
      <c r="R250" s="258"/>
      <c r="S250" s="258"/>
      <c r="T250" s="259"/>
      <c r="AT250" s="260" t="s">
        <v>147</v>
      </c>
      <c r="AU250" s="260" t="s">
        <v>84</v>
      </c>
      <c r="AV250" s="16" t="s">
        <v>139</v>
      </c>
      <c r="AW250" s="16" t="s">
        <v>31</v>
      </c>
      <c r="AX250" s="16" t="s">
        <v>74</v>
      </c>
      <c r="AY250" s="260" t="s">
        <v>138</v>
      </c>
    </row>
    <row r="251" spans="1:65" s="13" customFormat="1" ht="11.25">
      <c r="B251" s="207"/>
      <c r="C251" s="208"/>
      <c r="D251" s="202" t="s">
        <v>147</v>
      </c>
      <c r="E251" s="209" t="s">
        <v>1</v>
      </c>
      <c r="F251" s="210" t="s">
        <v>280</v>
      </c>
      <c r="G251" s="208"/>
      <c r="H251" s="209" t="s">
        <v>1</v>
      </c>
      <c r="I251" s="211"/>
      <c r="J251" s="208"/>
      <c r="K251" s="208"/>
      <c r="L251" s="212"/>
      <c r="M251" s="213"/>
      <c r="N251" s="214"/>
      <c r="O251" s="214"/>
      <c r="P251" s="214"/>
      <c r="Q251" s="214"/>
      <c r="R251" s="214"/>
      <c r="S251" s="214"/>
      <c r="T251" s="215"/>
      <c r="AT251" s="216" t="s">
        <v>147</v>
      </c>
      <c r="AU251" s="216" t="s">
        <v>84</v>
      </c>
      <c r="AV251" s="13" t="s">
        <v>82</v>
      </c>
      <c r="AW251" s="13" t="s">
        <v>31</v>
      </c>
      <c r="AX251" s="13" t="s">
        <v>74</v>
      </c>
      <c r="AY251" s="216" t="s">
        <v>138</v>
      </c>
    </row>
    <row r="252" spans="1:65" s="14" customFormat="1" ht="11.25">
      <c r="B252" s="217"/>
      <c r="C252" s="218"/>
      <c r="D252" s="202" t="s">
        <v>147</v>
      </c>
      <c r="E252" s="219" t="s">
        <v>1</v>
      </c>
      <c r="F252" s="220" t="s">
        <v>281</v>
      </c>
      <c r="G252" s="218"/>
      <c r="H252" s="221">
        <v>5.3</v>
      </c>
      <c r="I252" s="222"/>
      <c r="J252" s="218"/>
      <c r="K252" s="218"/>
      <c r="L252" s="223"/>
      <c r="M252" s="224"/>
      <c r="N252" s="225"/>
      <c r="O252" s="225"/>
      <c r="P252" s="225"/>
      <c r="Q252" s="225"/>
      <c r="R252" s="225"/>
      <c r="S252" s="225"/>
      <c r="T252" s="226"/>
      <c r="AT252" s="227" t="s">
        <v>147</v>
      </c>
      <c r="AU252" s="227" t="s">
        <v>84</v>
      </c>
      <c r="AV252" s="14" t="s">
        <v>84</v>
      </c>
      <c r="AW252" s="14" t="s">
        <v>31</v>
      </c>
      <c r="AX252" s="14" t="s">
        <v>74</v>
      </c>
      <c r="AY252" s="227" t="s">
        <v>138</v>
      </c>
    </row>
    <row r="253" spans="1:65" s="14" customFormat="1" ht="11.25">
      <c r="B253" s="217"/>
      <c r="C253" s="218"/>
      <c r="D253" s="202" t="s">
        <v>147</v>
      </c>
      <c r="E253" s="219" t="s">
        <v>1</v>
      </c>
      <c r="F253" s="220" t="s">
        <v>282</v>
      </c>
      <c r="G253" s="218"/>
      <c r="H253" s="221">
        <v>37.31</v>
      </c>
      <c r="I253" s="222"/>
      <c r="J253" s="218"/>
      <c r="K253" s="218"/>
      <c r="L253" s="223"/>
      <c r="M253" s="224"/>
      <c r="N253" s="225"/>
      <c r="O253" s="225"/>
      <c r="P253" s="225"/>
      <c r="Q253" s="225"/>
      <c r="R253" s="225"/>
      <c r="S253" s="225"/>
      <c r="T253" s="226"/>
      <c r="AT253" s="227" t="s">
        <v>147</v>
      </c>
      <c r="AU253" s="227" t="s">
        <v>84</v>
      </c>
      <c r="AV253" s="14" t="s">
        <v>84</v>
      </c>
      <c r="AW253" s="14" t="s">
        <v>31</v>
      </c>
      <c r="AX253" s="14" t="s">
        <v>74</v>
      </c>
      <c r="AY253" s="227" t="s">
        <v>138</v>
      </c>
    </row>
    <row r="254" spans="1:65" s="16" customFormat="1" ht="11.25">
      <c r="B254" s="250"/>
      <c r="C254" s="251"/>
      <c r="D254" s="202" t="s">
        <v>147</v>
      </c>
      <c r="E254" s="252" t="s">
        <v>1</v>
      </c>
      <c r="F254" s="253" t="s">
        <v>205</v>
      </c>
      <c r="G254" s="251"/>
      <c r="H254" s="254">
        <v>42.61</v>
      </c>
      <c r="I254" s="255"/>
      <c r="J254" s="251"/>
      <c r="K254" s="251"/>
      <c r="L254" s="256"/>
      <c r="M254" s="257"/>
      <c r="N254" s="258"/>
      <c r="O254" s="258"/>
      <c r="P254" s="258"/>
      <c r="Q254" s="258"/>
      <c r="R254" s="258"/>
      <c r="S254" s="258"/>
      <c r="T254" s="259"/>
      <c r="AT254" s="260" t="s">
        <v>147</v>
      </c>
      <c r="AU254" s="260" t="s">
        <v>84</v>
      </c>
      <c r="AV254" s="16" t="s">
        <v>139</v>
      </c>
      <c r="AW254" s="16" t="s">
        <v>31</v>
      </c>
      <c r="AX254" s="16" t="s">
        <v>74</v>
      </c>
      <c r="AY254" s="260" t="s">
        <v>138</v>
      </c>
    </row>
    <row r="255" spans="1:65" s="15" customFormat="1" ht="11.25">
      <c r="B255" s="228"/>
      <c r="C255" s="229"/>
      <c r="D255" s="202" t="s">
        <v>147</v>
      </c>
      <c r="E255" s="230" t="s">
        <v>1</v>
      </c>
      <c r="F255" s="231" t="s">
        <v>151</v>
      </c>
      <c r="G255" s="229"/>
      <c r="H255" s="232">
        <v>53.650000000000006</v>
      </c>
      <c r="I255" s="233"/>
      <c r="J255" s="229"/>
      <c r="K255" s="229"/>
      <c r="L255" s="234"/>
      <c r="M255" s="235"/>
      <c r="N255" s="236"/>
      <c r="O255" s="236"/>
      <c r="P255" s="236"/>
      <c r="Q255" s="236"/>
      <c r="R255" s="236"/>
      <c r="S255" s="236"/>
      <c r="T255" s="237"/>
      <c r="AT255" s="238" t="s">
        <v>147</v>
      </c>
      <c r="AU255" s="238" t="s">
        <v>84</v>
      </c>
      <c r="AV255" s="15" t="s">
        <v>145</v>
      </c>
      <c r="AW255" s="15" t="s">
        <v>31</v>
      </c>
      <c r="AX255" s="15" t="s">
        <v>82</v>
      </c>
      <c r="AY255" s="238" t="s">
        <v>138</v>
      </c>
    </row>
    <row r="256" spans="1:65" s="2" customFormat="1" ht="44.25" customHeight="1">
      <c r="A256" s="35"/>
      <c r="B256" s="36"/>
      <c r="C256" s="188" t="s">
        <v>215</v>
      </c>
      <c r="D256" s="188" t="s">
        <v>141</v>
      </c>
      <c r="E256" s="189" t="s">
        <v>283</v>
      </c>
      <c r="F256" s="190" t="s">
        <v>284</v>
      </c>
      <c r="G256" s="191" t="s">
        <v>170</v>
      </c>
      <c r="H256" s="192">
        <v>33.341999999999999</v>
      </c>
      <c r="I256" s="193"/>
      <c r="J256" s="194">
        <f>ROUND(I256*H256,2)</f>
        <v>0</v>
      </c>
      <c r="K256" s="195"/>
      <c r="L256" s="40"/>
      <c r="M256" s="196" t="s">
        <v>1</v>
      </c>
      <c r="N256" s="197" t="s">
        <v>39</v>
      </c>
      <c r="O256" s="72"/>
      <c r="P256" s="198">
        <f>O256*H256</f>
        <v>0</v>
      </c>
      <c r="Q256" s="198">
        <v>0</v>
      </c>
      <c r="R256" s="198">
        <f>Q256*H256</f>
        <v>0</v>
      </c>
      <c r="S256" s="198">
        <v>0</v>
      </c>
      <c r="T256" s="199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00" t="s">
        <v>145</v>
      </c>
      <c r="AT256" s="200" t="s">
        <v>141</v>
      </c>
      <c r="AU256" s="200" t="s">
        <v>84</v>
      </c>
      <c r="AY256" s="18" t="s">
        <v>138</v>
      </c>
      <c r="BE256" s="201">
        <f>IF(N256="základní",J256,0)</f>
        <v>0</v>
      </c>
      <c r="BF256" s="201">
        <f>IF(N256="snížená",J256,0)</f>
        <v>0</v>
      </c>
      <c r="BG256" s="201">
        <f>IF(N256="zákl. přenesená",J256,0)</f>
        <v>0</v>
      </c>
      <c r="BH256" s="201">
        <f>IF(N256="sníž. přenesená",J256,0)</f>
        <v>0</v>
      </c>
      <c r="BI256" s="201">
        <f>IF(N256="nulová",J256,0)</f>
        <v>0</v>
      </c>
      <c r="BJ256" s="18" t="s">
        <v>82</v>
      </c>
      <c r="BK256" s="201">
        <f>ROUND(I256*H256,2)</f>
        <v>0</v>
      </c>
      <c r="BL256" s="18" t="s">
        <v>145</v>
      </c>
      <c r="BM256" s="200" t="s">
        <v>285</v>
      </c>
    </row>
    <row r="257" spans="1:65" s="2" customFormat="1" ht="29.25">
      <c r="A257" s="35"/>
      <c r="B257" s="36"/>
      <c r="C257" s="37"/>
      <c r="D257" s="202" t="s">
        <v>146</v>
      </c>
      <c r="E257" s="37"/>
      <c r="F257" s="203" t="s">
        <v>284</v>
      </c>
      <c r="G257" s="37"/>
      <c r="H257" s="37"/>
      <c r="I257" s="204"/>
      <c r="J257" s="37"/>
      <c r="K257" s="37"/>
      <c r="L257" s="40"/>
      <c r="M257" s="205"/>
      <c r="N257" s="206"/>
      <c r="O257" s="72"/>
      <c r="P257" s="72"/>
      <c r="Q257" s="72"/>
      <c r="R257" s="72"/>
      <c r="S257" s="72"/>
      <c r="T257" s="73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8" t="s">
        <v>146</v>
      </c>
      <c r="AU257" s="18" t="s">
        <v>84</v>
      </c>
    </row>
    <row r="258" spans="1:65" s="13" customFormat="1" ht="11.25">
      <c r="B258" s="207"/>
      <c r="C258" s="208"/>
      <c r="D258" s="202" t="s">
        <v>147</v>
      </c>
      <c r="E258" s="209" t="s">
        <v>1</v>
      </c>
      <c r="F258" s="210" t="s">
        <v>172</v>
      </c>
      <c r="G258" s="208"/>
      <c r="H258" s="209" t="s">
        <v>1</v>
      </c>
      <c r="I258" s="211"/>
      <c r="J258" s="208"/>
      <c r="K258" s="208"/>
      <c r="L258" s="212"/>
      <c r="M258" s="213"/>
      <c r="N258" s="214"/>
      <c r="O258" s="214"/>
      <c r="P258" s="214"/>
      <c r="Q258" s="214"/>
      <c r="R258" s="214"/>
      <c r="S258" s="214"/>
      <c r="T258" s="215"/>
      <c r="AT258" s="216" t="s">
        <v>147</v>
      </c>
      <c r="AU258" s="216" t="s">
        <v>84</v>
      </c>
      <c r="AV258" s="13" t="s">
        <v>82</v>
      </c>
      <c r="AW258" s="13" t="s">
        <v>31</v>
      </c>
      <c r="AX258" s="13" t="s">
        <v>74</v>
      </c>
      <c r="AY258" s="216" t="s">
        <v>138</v>
      </c>
    </row>
    <row r="259" spans="1:65" s="14" customFormat="1" ht="11.25">
      <c r="B259" s="217"/>
      <c r="C259" s="218"/>
      <c r="D259" s="202" t="s">
        <v>147</v>
      </c>
      <c r="E259" s="219" t="s">
        <v>1</v>
      </c>
      <c r="F259" s="220" t="s">
        <v>286</v>
      </c>
      <c r="G259" s="218"/>
      <c r="H259" s="221">
        <v>33.341999999999999</v>
      </c>
      <c r="I259" s="222"/>
      <c r="J259" s="218"/>
      <c r="K259" s="218"/>
      <c r="L259" s="223"/>
      <c r="M259" s="224"/>
      <c r="N259" s="225"/>
      <c r="O259" s="225"/>
      <c r="P259" s="225"/>
      <c r="Q259" s="225"/>
      <c r="R259" s="225"/>
      <c r="S259" s="225"/>
      <c r="T259" s="226"/>
      <c r="AT259" s="227" t="s">
        <v>147</v>
      </c>
      <c r="AU259" s="227" t="s">
        <v>84</v>
      </c>
      <c r="AV259" s="14" t="s">
        <v>84</v>
      </c>
      <c r="AW259" s="14" t="s">
        <v>31</v>
      </c>
      <c r="AX259" s="14" t="s">
        <v>74</v>
      </c>
      <c r="AY259" s="227" t="s">
        <v>138</v>
      </c>
    </row>
    <row r="260" spans="1:65" s="15" customFormat="1" ht="11.25">
      <c r="B260" s="228"/>
      <c r="C260" s="229"/>
      <c r="D260" s="202" t="s">
        <v>147</v>
      </c>
      <c r="E260" s="230" t="s">
        <v>1</v>
      </c>
      <c r="F260" s="231" t="s">
        <v>151</v>
      </c>
      <c r="G260" s="229"/>
      <c r="H260" s="232">
        <v>33.341999999999999</v>
      </c>
      <c r="I260" s="233"/>
      <c r="J260" s="229"/>
      <c r="K260" s="229"/>
      <c r="L260" s="234"/>
      <c r="M260" s="235"/>
      <c r="N260" s="236"/>
      <c r="O260" s="236"/>
      <c r="P260" s="236"/>
      <c r="Q260" s="236"/>
      <c r="R260" s="236"/>
      <c r="S260" s="236"/>
      <c r="T260" s="237"/>
      <c r="AT260" s="238" t="s">
        <v>147</v>
      </c>
      <c r="AU260" s="238" t="s">
        <v>84</v>
      </c>
      <c r="AV260" s="15" t="s">
        <v>145</v>
      </c>
      <c r="AW260" s="15" t="s">
        <v>31</v>
      </c>
      <c r="AX260" s="15" t="s">
        <v>82</v>
      </c>
      <c r="AY260" s="238" t="s">
        <v>138</v>
      </c>
    </row>
    <row r="261" spans="1:65" s="2" customFormat="1" ht="21.75" customHeight="1">
      <c r="A261" s="35"/>
      <c r="B261" s="36"/>
      <c r="C261" s="188" t="s">
        <v>287</v>
      </c>
      <c r="D261" s="188" t="s">
        <v>141</v>
      </c>
      <c r="E261" s="189" t="s">
        <v>288</v>
      </c>
      <c r="F261" s="190" t="s">
        <v>289</v>
      </c>
      <c r="G261" s="191" t="s">
        <v>154</v>
      </c>
      <c r="H261" s="192">
        <v>2.5390000000000001</v>
      </c>
      <c r="I261" s="193"/>
      <c r="J261" s="194">
        <f>ROUND(I261*H261,2)</f>
        <v>0</v>
      </c>
      <c r="K261" s="195"/>
      <c r="L261" s="40"/>
      <c r="M261" s="196" t="s">
        <v>1</v>
      </c>
      <c r="N261" s="197" t="s">
        <v>39</v>
      </c>
      <c r="O261" s="72"/>
      <c r="P261" s="198">
        <f>O261*H261</f>
        <v>0</v>
      </c>
      <c r="Q261" s="198">
        <v>0</v>
      </c>
      <c r="R261" s="198">
        <f>Q261*H261</f>
        <v>0</v>
      </c>
      <c r="S261" s="198">
        <v>0</v>
      </c>
      <c r="T261" s="199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00" t="s">
        <v>145</v>
      </c>
      <c r="AT261" s="200" t="s">
        <v>141</v>
      </c>
      <c r="AU261" s="200" t="s">
        <v>84</v>
      </c>
      <c r="AY261" s="18" t="s">
        <v>138</v>
      </c>
      <c r="BE261" s="201">
        <f>IF(N261="základní",J261,0)</f>
        <v>0</v>
      </c>
      <c r="BF261" s="201">
        <f>IF(N261="snížená",J261,0)</f>
        <v>0</v>
      </c>
      <c r="BG261" s="201">
        <f>IF(N261="zákl. přenesená",J261,0)</f>
        <v>0</v>
      </c>
      <c r="BH261" s="201">
        <f>IF(N261="sníž. přenesená",J261,0)</f>
        <v>0</v>
      </c>
      <c r="BI261" s="201">
        <f>IF(N261="nulová",J261,0)</f>
        <v>0</v>
      </c>
      <c r="BJ261" s="18" t="s">
        <v>82</v>
      </c>
      <c r="BK261" s="201">
        <f>ROUND(I261*H261,2)</f>
        <v>0</v>
      </c>
      <c r="BL261" s="18" t="s">
        <v>145</v>
      </c>
      <c r="BM261" s="200" t="s">
        <v>290</v>
      </c>
    </row>
    <row r="262" spans="1:65" s="2" customFormat="1" ht="19.5">
      <c r="A262" s="35"/>
      <c r="B262" s="36"/>
      <c r="C262" s="37"/>
      <c r="D262" s="202" t="s">
        <v>146</v>
      </c>
      <c r="E262" s="37"/>
      <c r="F262" s="203" t="s">
        <v>289</v>
      </c>
      <c r="G262" s="37"/>
      <c r="H262" s="37"/>
      <c r="I262" s="204"/>
      <c r="J262" s="37"/>
      <c r="K262" s="37"/>
      <c r="L262" s="40"/>
      <c r="M262" s="205"/>
      <c r="N262" s="206"/>
      <c r="O262" s="72"/>
      <c r="P262" s="72"/>
      <c r="Q262" s="72"/>
      <c r="R262" s="72"/>
      <c r="S262" s="72"/>
      <c r="T262" s="73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8" t="s">
        <v>146</v>
      </c>
      <c r="AU262" s="18" t="s">
        <v>84</v>
      </c>
    </row>
    <row r="263" spans="1:65" s="2" customFormat="1" ht="33" customHeight="1">
      <c r="A263" s="35"/>
      <c r="B263" s="36"/>
      <c r="C263" s="188" t="s">
        <v>221</v>
      </c>
      <c r="D263" s="188" t="s">
        <v>141</v>
      </c>
      <c r="E263" s="189" t="s">
        <v>291</v>
      </c>
      <c r="F263" s="190" t="s">
        <v>292</v>
      </c>
      <c r="G263" s="191" t="s">
        <v>154</v>
      </c>
      <c r="H263" s="192">
        <v>0.88300000000000001</v>
      </c>
      <c r="I263" s="193"/>
      <c r="J263" s="194">
        <f>ROUND(I263*H263,2)</f>
        <v>0</v>
      </c>
      <c r="K263" s="195"/>
      <c r="L263" s="40"/>
      <c r="M263" s="196" t="s">
        <v>1</v>
      </c>
      <c r="N263" s="197" t="s">
        <v>39</v>
      </c>
      <c r="O263" s="72"/>
      <c r="P263" s="198">
        <f>O263*H263</f>
        <v>0</v>
      </c>
      <c r="Q263" s="198">
        <v>0</v>
      </c>
      <c r="R263" s="198">
        <f>Q263*H263</f>
        <v>0</v>
      </c>
      <c r="S263" s="198">
        <v>0</v>
      </c>
      <c r="T263" s="199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00" t="s">
        <v>145</v>
      </c>
      <c r="AT263" s="200" t="s">
        <v>141</v>
      </c>
      <c r="AU263" s="200" t="s">
        <v>84</v>
      </c>
      <c r="AY263" s="18" t="s">
        <v>138</v>
      </c>
      <c r="BE263" s="201">
        <f>IF(N263="základní",J263,0)</f>
        <v>0</v>
      </c>
      <c r="BF263" s="201">
        <f>IF(N263="snížená",J263,0)</f>
        <v>0</v>
      </c>
      <c r="BG263" s="201">
        <f>IF(N263="zákl. přenesená",J263,0)</f>
        <v>0</v>
      </c>
      <c r="BH263" s="201">
        <f>IF(N263="sníž. přenesená",J263,0)</f>
        <v>0</v>
      </c>
      <c r="BI263" s="201">
        <f>IF(N263="nulová",J263,0)</f>
        <v>0</v>
      </c>
      <c r="BJ263" s="18" t="s">
        <v>82</v>
      </c>
      <c r="BK263" s="201">
        <f>ROUND(I263*H263,2)</f>
        <v>0</v>
      </c>
      <c r="BL263" s="18" t="s">
        <v>145</v>
      </c>
      <c r="BM263" s="200" t="s">
        <v>293</v>
      </c>
    </row>
    <row r="264" spans="1:65" s="2" customFormat="1" ht="19.5">
      <c r="A264" s="35"/>
      <c r="B264" s="36"/>
      <c r="C264" s="37"/>
      <c r="D264" s="202" t="s">
        <v>146</v>
      </c>
      <c r="E264" s="37"/>
      <c r="F264" s="203" t="s">
        <v>292</v>
      </c>
      <c r="G264" s="37"/>
      <c r="H264" s="37"/>
      <c r="I264" s="204"/>
      <c r="J264" s="37"/>
      <c r="K264" s="37"/>
      <c r="L264" s="40"/>
      <c r="M264" s="205"/>
      <c r="N264" s="206"/>
      <c r="O264" s="72"/>
      <c r="P264" s="72"/>
      <c r="Q264" s="72"/>
      <c r="R264" s="72"/>
      <c r="S264" s="72"/>
      <c r="T264" s="73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8" t="s">
        <v>146</v>
      </c>
      <c r="AU264" s="18" t="s">
        <v>84</v>
      </c>
    </row>
    <row r="265" spans="1:65" s="2" customFormat="1" ht="33" customHeight="1">
      <c r="A265" s="35"/>
      <c r="B265" s="36"/>
      <c r="C265" s="188" t="s">
        <v>294</v>
      </c>
      <c r="D265" s="188" t="s">
        <v>141</v>
      </c>
      <c r="E265" s="189" t="s">
        <v>295</v>
      </c>
      <c r="F265" s="190" t="s">
        <v>296</v>
      </c>
      <c r="G265" s="191" t="s">
        <v>154</v>
      </c>
      <c r="H265" s="192">
        <v>8.5220000000000002</v>
      </c>
      <c r="I265" s="193"/>
      <c r="J265" s="194">
        <f>ROUND(I265*H265,2)</f>
        <v>0</v>
      </c>
      <c r="K265" s="195"/>
      <c r="L265" s="40"/>
      <c r="M265" s="196" t="s">
        <v>1</v>
      </c>
      <c r="N265" s="197" t="s">
        <v>39</v>
      </c>
      <c r="O265" s="72"/>
      <c r="P265" s="198">
        <f>O265*H265</f>
        <v>0</v>
      </c>
      <c r="Q265" s="198">
        <v>0</v>
      </c>
      <c r="R265" s="198">
        <f>Q265*H265</f>
        <v>0</v>
      </c>
      <c r="S265" s="198">
        <v>0</v>
      </c>
      <c r="T265" s="199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00" t="s">
        <v>145</v>
      </c>
      <c r="AT265" s="200" t="s">
        <v>141</v>
      </c>
      <c r="AU265" s="200" t="s">
        <v>84</v>
      </c>
      <c r="AY265" s="18" t="s">
        <v>138</v>
      </c>
      <c r="BE265" s="201">
        <f>IF(N265="základní",J265,0)</f>
        <v>0</v>
      </c>
      <c r="BF265" s="201">
        <f>IF(N265="snížená",J265,0)</f>
        <v>0</v>
      </c>
      <c r="BG265" s="201">
        <f>IF(N265="zákl. přenesená",J265,0)</f>
        <v>0</v>
      </c>
      <c r="BH265" s="201">
        <f>IF(N265="sníž. přenesená",J265,0)</f>
        <v>0</v>
      </c>
      <c r="BI265" s="201">
        <f>IF(N265="nulová",J265,0)</f>
        <v>0</v>
      </c>
      <c r="BJ265" s="18" t="s">
        <v>82</v>
      </c>
      <c r="BK265" s="201">
        <f>ROUND(I265*H265,2)</f>
        <v>0</v>
      </c>
      <c r="BL265" s="18" t="s">
        <v>145</v>
      </c>
      <c r="BM265" s="200" t="s">
        <v>297</v>
      </c>
    </row>
    <row r="266" spans="1:65" s="2" customFormat="1" ht="19.5">
      <c r="A266" s="35"/>
      <c r="B266" s="36"/>
      <c r="C266" s="37"/>
      <c r="D266" s="202" t="s">
        <v>146</v>
      </c>
      <c r="E266" s="37"/>
      <c r="F266" s="203" t="s">
        <v>296</v>
      </c>
      <c r="G266" s="37"/>
      <c r="H266" s="37"/>
      <c r="I266" s="204"/>
      <c r="J266" s="37"/>
      <c r="K266" s="37"/>
      <c r="L266" s="40"/>
      <c r="M266" s="205"/>
      <c r="N266" s="206"/>
      <c r="O266" s="72"/>
      <c r="P266" s="72"/>
      <c r="Q266" s="72"/>
      <c r="R266" s="72"/>
      <c r="S266" s="72"/>
      <c r="T266" s="73"/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T266" s="18" t="s">
        <v>146</v>
      </c>
      <c r="AU266" s="18" t="s">
        <v>84</v>
      </c>
    </row>
    <row r="267" spans="1:65" s="2" customFormat="1" ht="33" customHeight="1">
      <c r="A267" s="35"/>
      <c r="B267" s="36"/>
      <c r="C267" s="188" t="s">
        <v>224</v>
      </c>
      <c r="D267" s="188" t="s">
        <v>141</v>
      </c>
      <c r="E267" s="189" t="s">
        <v>298</v>
      </c>
      <c r="F267" s="190" t="s">
        <v>299</v>
      </c>
      <c r="G267" s="191" t="s">
        <v>170</v>
      </c>
      <c r="H267" s="192">
        <v>7.6</v>
      </c>
      <c r="I267" s="193"/>
      <c r="J267" s="194">
        <f>ROUND(I267*H267,2)</f>
        <v>0</v>
      </c>
      <c r="K267" s="195"/>
      <c r="L267" s="40"/>
      <c r="M267" s="196" t="s">
        <v>1</v>
      </c>
      <c r="N267" s="197" t="s">
        <v>39</v>
      </c>
      <c r="O267" s="72"/>
      <c r="P267" s="198">
        <f>O267*H267</f>
        <v>0</v>
      </c>
      <c r="Q267" s="198">
        <v>0</v>
      </c>
      <c r="R267" s="198">
        <f>Q267*H267</f>
        <v>0</v>
      </c>
      <c r="S267" s="198">
        <v>0</v>
      </c>
      <c r="T267" s="199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00" t="s">
        <v>145</v>
      </c>
      <c r="AT267" s="200" t="s">
        <v>141</v>
      </c>
      <c r="AU267" s="200" t="s">
        <v>84</v>
      </c>
      <c r="AY267" s="18" t="s">
        <v>138</v>
      </c>
      <c r="BE267" s="201">
        <f>IF(N267="základní",J267,0)</f>
        <v>0</v>
      </c>
      <c r="BF267" s="201">
        <f>IF(N267="snížená",J267,0)</f>
        <v>0</v>
      </c>
      <c r="BG267" s="201">
        <f>IF(N267="zákl. přenesená",J267,0)</f>
        <v>0</v>
      </c>
      <c r="BH267" s="201">
        <f>IF(N267="sníž. přenesená",J267,0)</f>
        <v>0</v>
      </c>
      <c r="BI267" s="201">
        <f>IF(N267="nulová",J267,0)</f>
        <v>0</v>
      </c>
      <c r="BJ267" s="18" t="s">
        <v>82</v>
      </c>
      <c r="BK267" s="201">
        <f>ROUND(I267*H267,2)</f>
        <v>0</v>
      </c>
      <c r="BL267" s="18" t="s">
        <v>145</v>
      </c>
      <c r="BM267" s="200" t="s">
        <v>300</v>
      </c>
    </row>
    <row r="268" spans="1:65" s="2" customFormat="1" ht="19.5">
      <c r="A268" s="35"/>
      <c r="B268" s="36"/>
      <c r="C268" s="37"/>
      <c r="D268" s="202" t="s">
        <v>146</v>
      </c>
      <c r="E268" s="37"/>
      <c r="F268" s="203" t="s">
        <v>299</v>
      </c>
      <c r="G268" s="37"/>
      <c r="H268" s="37"/>
      <c r="I268" s="204"/>
      <c r="J268" s="37"/>
      <c r="K268" s="37"/>
      <c r="L268" s="40"/>
      <c r="M268" s="205"/>
      <c r="N268" s="206"/>
      <c r="O268" s="72"/>
      <c r="P268" s="72"/>
      <c r="Q268" s="72"/>
      <c r="R268" s="72"/>
      <c r="S268" s="72"/>
      <c r="T268" s="73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8" t="s">
        <v>146</v>
      </c>
      <c r="AU268" s="18" t="s">
        <v>84</v>
      </c>
    </row>
    <row r="269" spans="1:65" s="13" customFormat="1" ht="11.25">
      <c r="B269" s="207"/>
      <c r="C269" s="208"/>
      <c r="D269" s="202" t="s">
        <v>147</v>
      </c>
      <c r="E269" s="209" t="s">
        <v>1</v>
      </c>
      <c r="F269" s="210" t="s">
        <v>301</v>
      </c>
      <c r="G269" s="208"/>
      <c r="H269" s="209" t="s">
        <v>1</v>
      </c>
      <c r="I269" s="211"/>
      <c r="J269" s="208"/>
      <c r="K269" s="208"/>
      <c r="L269" s="212"/>
      <c r="M269" s="213"/>
      <c r="N269" s="214"/>
      <c r="O269" s="214"/>
      <c r="P269" s="214"/>
      <c r="Q269" s="214"/>
      <c r="R269" s="214"/>
      <c r="S269" s="214"/>
      <c r="T269" s="215"/>
      <c r="AT269" s="216" t="s">
        <v>147</v>
      </c>
      <c r="AU269" s="216" t="s">
        <v>84</v>
      </c>
      <c r="AV269" s="13" t="s">
        <v>82</v>
      </c>
      <c r="AW269" s="13" t="s">
        <v>31</v>
      </c>
      <c r="AX269" s="13" t="s">
        <v>74</v>
      </c>
      <c r="AY269" s="216" t="s">
        <v>138</v>
      </c>
    </row>
    <row r="270" spans="1:65" s="14" customFormat="1" ht="11.25">
      <c r="B270" s="217"/>
      <c r="C270" s="218"/>
      <c r="D270" s="202" t="s">
        <v>147</v>
      </c>
      <c r="E270" s="219" t="s">
        <v>1</v>
      </c>
      <c r="F270" s="220" t="s">
        <v>302</v>
      </c>
      <c r="G270" s="218"/>
      <c r="H270" s="221">
        <v>2</v>
      </c>
      <c r="I270" s="222"/>
      <c r="J270" s="218"/>
      <c r="K270" s="218"/>
      <c r="L270" s="223"/>
      <c r="M270" s="224"/>
      <c r="N270" s="225"/>
      <c r="O270" s="225"/>
      <c r="P270" s="225"/>
      <c r="Q270" s="225"/>
      <c r="R270" s="225"/>
      <c r="S270" s="225"/>
      <c r="T270" s="226"/>
      <c r="AT270" s="227" t="s">
        <v>147</v>
      </c>
      <c r="AU270" s="227" t="s">
        <v>84</v>
      </c>
      <c r="AV270" s="14" t="s">
        <v>84</v>
      </c>
      <c r="AW270" s="14" t="s">
        <v>31</v>
      </c>
      <c r="AX270" s="14" t="s">
        <v>74</v>
      </c>
      <c r="AY270" s="227" t="s">
        <v>138</v>
      </c>
    </row>
    <row r="271" spans="1:65" s="13" customFormat="1" ht="11.25">
      <c r="B271" s="207"/>
      <c r="C271" s="208"/>
      <c r="D271" s="202" t="s">
        <v>147</v>
      </c>
      <c r="E271" s="209" t="s">
        <v>1</v>
      </c>
      <c r="F271" s="210" t="s">
        <v>303</v>
      </c>
      <c r="G271" s="208"/>
      <c r="H271" s="209" t="s">
        <v>1</v>
      </c>
      <c r="I271" s="211"/>
      <c r="J271" s="208"/>
      <c r="K271" s="208"/>
      <c r="L271" s="212"/>
      <c r="M271" s="213"/>
      <c r="N271" s="214"/>
      <c r="O271" s="214"/>
      <c r="P271" s="214"/>
      <c r="Q271" s="214"/>
      <c r="R271" s="214"/>
      <c r="S271" s="214"/>
      <c r="T271" s="215"/>
      <c r="AT271" s="216" t="s">
        <v>147</v>
      </c>
      <c r="AU271" s="216" t="s">
        <v>84</v>
      </c>
      <c r="AV271" s="13" t="s">
        <v>82</v>
      </c>
      <c r="AW271" s="13" t="s">
        <v>31</v>
      </c>
      <c r="AX271" s="13" t="s">
        <v>74</v>
      </c>
      <c r="AY271" s="216" t="s">
        <v>138</v>
      </c>
    </row>
    <row r="272" spans="1:65" s="14" customFormat="1" ht="11.25">
      <c r="B272" s="217"/>
      <c r="C272" s="218"/>
      <c r="D272" s="202" t="s">
        <v>147</v>
      </c>
      <c r="E272" s="219" t="s">
        <v>1</v>
      </c>
      <c r="F272" s="220" t="s">
        <v>304</v>
      </c>
      <c r="G272" s="218"/>
      <c r="H272" s="221">
        <v>5.6</v>
      </c>
      <c r="I272" s="222"/>
      <c r="J272" s="218"/>
      <c r="K272" s="218"/>
      <c r="L272" s="223"/>
      <c r="M272" s="224"/>
      <c r="N272" s="225"/>
      <c r="O272" s="225"/>
      <c r="P272" s="225"/>
      <c r="Q272" s="225"/>
      <c r="R272" s="225"/>
      <c r="S272" s="225"/>
      <c r="T272" s="226"/>
      <c r="AT272" s="227" t="s">
        <v>147</v>
      </c>
      <c r="AU272" s="227" t="s">
        <v>84</v>
      </c>
      <c r="AV272" s="14" t="s">
        <v>84</v>
      </c>
      <c r="AW272" s="14" t="s">
        <v>31</v>
      </c>
      <c r="AX272" s="14" t="s">
        <v>74</v>
      </c>
      <c r="AY272" s="227" t="s">
        <v>138</v>
      </c>
    </row>
    <row r="273" spans="1:65" s="15" customFormat="1" ht="11.25">
      <c r="B273" s="228"/>
      <c r="C273" s="229"/>
      <c r="D273" s="202" t="s">
        <v>147</v>
      </c>
      <c r="E273" s="230" t="s">
        <v>1</v>
      </c>
      <c r="F273" s="231" t="s">
        <v>151</v>
      </c>
      <c r="G273" s="229"/>
      <c r="H273" s="232">
        <v>7.6</v>
      </c>
      <c r="I273" s="233"/>
      <c r="J273" s="229"/>
      <c r="K273" s="229"/>
      <c r="L273" s="234"/>
      <c r="M273" s="235"/>
      <c r="N273" s="236"/>
      <c r="O273" s="236"/>
      <c r="P273" s="236"/>
      <c r="Q273" s="236"/>
      <c r="R273" s="236"/>
      <c r="S273" s="236"/>
      <c r="T273" s="237"/>
      <c r="AT273" s="238" t="s">
        <v>147</v>
      </c>
      <c r="AU273" s="238" t="s">
        <v>84</v>
      </c>
      <c r="AV273" s="15" t="s">
        <v>145</v>
      </c>
      <c r="AW273" s="15" t="s">
        <v>31</v>
      </c>
      <c r="AX273" s="15" t="s">
        <v>82</v>
      </c>
      <c r="AY273" s="238" t="s">
        <v>138</v>
      </c>
    </row>
    <row r="274" spans="1:65" s="2" customFormat="1" ht="33" customHeight="1">
      <c r="A274" s="35"/>
      <c r="B274" s="36"/>
      <c r="C274" s="188" t="s">
        <v>305</v>
      </c>
      <c r="D274" s="188" t="s">
        <v>141</v>
      </c>
      <c r="E274" s="189" t="s">
        <v>306</v>
      </c>
      <c r="F274" s="190" t="s">
        <v>307</v>
      </c>
      <c r="G274" s="191" t="s">
        <v>170</v>
      </c>
      <c r="H274" s="192">
        <v>2.6</v>
      </c>
      <c r="I274" s="193"/>
      <c r="J274" s="194">
        <f>ROUND(I274*H274,2)</f>
        <v>0</v>
      </c>
      <c r="K274" s="195"/>
      <c r="L274" s="40"/>
      <c r="M274" s="196" t="s">
        <v>1</v>
      </c>
      <c r="N274" s="197" t="s">
        <v>39</v>
      </c>
      <c r="O274" s="72"/>
      <c r="P274" s="198">
        <f>O274*H274</f>
        <v>0</v>
      </c>
      <c r="Q274" s="198">
        <v>0</v>
      </c>
      <c r="R274" s="198">
        <f>Q274*H274</f>
        <v>0</v>
      </c>
      <c r="S274" s="198">
        <v>0</v>
      </c>
      <c r="T274" s="199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00" t="s">
        <v>145</v>
      </c>
      <c r="AT274" s="200" t="s">
        <v>141</v>
      </c>
      <c r="AU274" s="200" t="s">
        <v>84</v>
      </c>
      <c r="AY274" s="18" t="s">
        <v>138</v>
      </c>
      <c r="BE274" s="201">
        <f>IF(N274="základní",J274,0)</f>
        <v>0</v>
      </c>
      <c r="BF274" s="201">
        <f>IF(N274="snížená",J274,0)</f>
        <v>0</v>
      </c>
      <c r="BG274" s="201">
        <f>IF(N274="zákl. přenesená",J274,0)</f>
        <v>0</v>
      </c>
      <c r="BH274" s="201">
        <f>IF(N274="sníž. přenesená",J274,0)</f>
        <v>0</v>
      </c>
      <c r="BI274" s="201">
        <f>IF(N274="nulová",J274,0)</f>
        <v>0</v>
      </c>
      <c r="BJ274" s="18" t="s">
        <v>82</v>
      </c>
      <c r="BK274" s="201">
        <f>ROUND(I274*H274,2)</f>
        <v>0</v>
      </c>
      <c r="BL274" s="18" t="s">
        <v>145</v>
      </c>
      <c r="BM274" s="200" t="s">
        <v>308</v>
      </c>
    </row>
    <row r="275" spans="1:65" s="2" customFormat="1" ht="19.5">
      <c r="A275" s="35"/>
      <c r="B275" s="36"/>
      <c r="C275" s="37"/>
      <c r="D275" s="202" t="s">
        <v>146</v>
      </c>
      <c r="E275" s="37"/>
      <c r="F275" s="203" t="s">
        <v>307</v>
      </c>
      <c r="G275" s="37"/>
      <c r="H275" s="37"/>
      <c r="I275" s="204"/>
      <c r="J275" s="37"/>
      <c r="K275" s="37"/>
      <c r="L275" s="40"/>
      <c r="M275" s="205"/>
      <c r="N275" s="206"/>
      <c r="O275" s="72"/>
      <c r="P275" s="72"/>
      <c r="Q275" s="72"/>
      <c r="R275" s="72"/>
      <c r="S275" s="72"/>
      <c r="T275" s="73"/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T275" s="18" t="s">
        <v>146</v>
      </c>
      <c r="AU275" s="18" t="s">
        <v>84</v>
      </c>
    </row>
    <row r="276" spans="1:65" s="13" customFormat="1" ht="11.25">
      <c r="B276" s="207"/>
      <c r="C276" s="208"/>
      <c r="D276" s="202" t="s">
        <v>147</v>
      </c>
      <c r="E276" s="209" t="s">
        <v>1</v>
      </c>
      <c r="F276" s="210" t="s">
        <v>309</v>
      </c>
      <c r="G276" s="208"/>
      <c r="H276" s="209" t="s">
        <v>1</v>
      </c>
      <c r="I276" s="211"/>
      <c r="J276" s="208"/>
      <c r="K276" s="208"/>
      <c r="L276" s="212"/>
      <c r="M276" s="213"/>
      <c r="N276" s="214"/>
      <c r="O276" s="214"/>
      <c r="P276" s="214"/>
      <c r="Q276" s="214"/>
      <c r="R276" s="214"/>
      <c r="S276" s="214"/>
      <c r="T276" s="215"/>
      <c r="AT276" s="216" t="s">
        <v>147</v>
      </c>
      <c r="AU276" s="216" t="s">
        <v>84</v>
      </c>
      <c r="AV276" s="13" t="s">
        <v>82</v>
      </c>
      <c r="AW276" s="13" t="s">
        <v>31</v>
      </c>
      <c r="AX276" s="13" t="s">
        <v>74</v>
      </c>
      <c r="AY276" s="216" t="s">
        <v>138</v>
      </c>
    </row>
    <row r="277" spans="1:65" s="14" customFormat="1" ht="11.25">
      <c r="B277" s="217"/>
      <c r="C277" s="218"/>
      <c r="D277" s="202" t="s">
        <v>147</v>
      </c>
      <c r="E277" s="219" t="s">
        <v>1</v>
      </c>
      <c r="F277" s="220" t="s">
        <v>310</v>
      </c>
      <c r="G277" s="218"/>
      <c r="H277" s="221">
        <v>2.6</v>
      </c>
      <c r="I277" s="222"/>
      <c r="J277" s="218"/>
      <c r="K277" s="218"/>
      <c r="L277" s="223"/>
      <c r="M277" s="224"/>
      <c r="N277" s="225"/>
      <c r="O277" s="225"/>
      <c r="P277" s="225"/>
      <c r="Q277" s="225"/>
      <c r="R277" s="225"/>
      <c r="S277" s="225"/>
      <c r="T277" s="226"/>
      <c r="AT277" s="227" t="s">
        <v>147</v>
      </c>
      <c r="AU277" s="227" t="s">
        <v>84</v>
      </c>
      <c r="AV277" s="14" t="s">
        <v>84</v>
      </c>
      <c r="AW277" s="14" t="s">
        <v>31</v>
      </c>
      <c r="AX277" s="14" t="s">
        <v>74</v>
      </c>
      <c r="AY277" s="227" t="s">
        <v>138</v>
      </c>
    </row>
    <row r="278" spans="1:65" s="15" customFormat="1" ht="11.25">
      <c r="B278" s="228"/>
      <c r="C278" s="229"/>
      <c r="D278" s="202" t="s">
        <v>147</v>
      </c>
      <c r="E278" s="230" t="s">
        <v>1</v>
      </c>
      <c r="F278" s="231" t="s">
        <v>151</v>
      </c>
      <c r="G278" s="229"/>
      <c r="H278" s="232">
        <v>2.6</v>
      </c>
      <c r="I278" s="233"/>
      <c r="J278" s="229"/>
      <c r="K278" s="229"/>
      <c r="L278" s="234"/>
      <c r="M278" s="235"/>
      <c r="N278" s="236"/>
      <c r="O278" s="236"/>
      <c r="P278" s="236"/>
      <c r="Q278" s="236"/>
      <c r="R278" s="236"/>
      <c r="S278" s="236"/>
      <c r="T278" s="237"/>
      <c r="AT278" s="238" t="s">
        <v>147</v>
      </c>
      <c r="AU278" s="238" t="s">
        <v>84</v>
      </c>
      <c r="AV278" s="15" t="s">
        <v>145</v>
      </c>
      <c r="AW278" s="15" t="s">
        <v>31</v>
      </c>
      <c r="AX278" s="15" t="s">
        <v>82</v>
      </c>
      <c r="AY278" s="238" t="s">
        <v>138</v>
      </c>
    </row>
    <row r="279" spans="1:65" s="2" customFormat="1" ht="33" customHeight="1">
      <c r="A279" s="35"/>
      <c r="B279" s="36"/>
      <c r="C279" s="188" t="s">
        <v>231</v>
      </c>
      <c r="D279" s="188" t="s">
        <v>141</v>
      </c>
      <c r="E279" s="189" t="s">
        <v>311</v>
      </c>
      <c r="F279" s="190" t="s">
        <v>312</v>
      </c>
      <c r="G279" s="191" t="s">
        <v>144</v>
      </c>
      <c r="H279" s="192">
        <v>2</v>
      </c>
      <c r="I279" s="193"/>
      <c r="J279" s="194">
        <f>ROUND(I279*H279,2)</f>
        <v>0</v>
      </c>
      <c r="K279" s="195"/>
      <c r="L279" s="40"/>
      <c r="M279" s="196" t="s">
        <v>1</v>
      </c>
      <c r="N279" s="197" t="s">
        <v>39</v>
      </c>
      <c r="O279" s="72"/>
      <c r="P279" s="198">
        <f>O279*H279</f>
        <v>0</v>
      </c>
      <c r="Q279" s="198">
        <v>0</v>
      </c>
      <c r="R279" s="198">
        <f>Q279*H279</f>
        <v>0</v>
      </c>
      <c r="S279" s="198">
        <v>0</v>
      </c>
      <c r="T279" s="199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00" t="s">
        <v>145</v>
      </c>
      <c r="AT279" s="200" t="s">
        <v>141</v>
      </c>
      <c r="AU279" s="200" t="s">
        <v>84</v>
      </c>
      <c r="AY279" s="18" t="s">
        <v>138</v>
      </c>
      <c r="BE279" s="201">
        <f>IF(N279="základní",J279,0)</f>
        <v>0</v>
      </c>
      <c r="BF279" s="201">
        <f>IF(N279="snížená",J279,0)</f>
        <v>0</v>
      </c>
      <c r="BG279" s="201">
        <f>IF(N279="zákl. přenesená",J279,0)</f>
        <v>0</v>
      </c>
      <c r="BH279" s="201">
        <f>IF(N279="sníž. přenesená",J279,0)</f>
        <v>0</v>
      </c>
      <c r="BI279" s="201">
        <f>IF(N279="nulová",J279,0)</f>
        <v>0</v>
      </c>
      <c r="BJ279" s="18" t="s">
        <v>82</v>
      </c>
      <c r="BK279" s="201">
        <f>ROUND(I279*H279,2)</f>
        <v>0</v>
      </c>
      <c r="BL279" s="18" t="s">
        <v>145</v>
      </c>
      <c r="BM279" s="200" t="s">
        <v>313</v>
      </c>
    </row>
    <row r="280" spans="1:65" s="2" customFormat="1" ht="19.5">
      <c r="A280" s="35"/>
      <c r="B280" s="36"/>
      <c r="C280" s="37"/>
      <c r="D280" s="202" t="s">
        <v>146</v>
      </c>
      <c r="E280" s="37"/>
      <c r="F280" s="203" t="s">
        <v>312</v>
      </c>
      <c r="G280" s="37"/>
      <c r="H280" s="37"/>
      <c r="I280" s="204"/>
      <c r="J280" s="37"/>
      <c r="K280" s="37"/>
      <c r="L280" s="40"/>
      <c r="M280" s="205"/>
      <c r="N280" s="206"/>
      <c r="O280" s="72"/>
      <c r="P280" s="72"/>
      <c r="Q280" s="72"/>
      <c r="R280" s="72"/>
      <c r="S280" s="72"/>
      <c r="T280" s="73"/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T280" s="18" t="s">
        <v>146</v>
      </c>
      <c r="AU280" s="18" t="s">
        <v>84</v>
      </c>
    </row>
    <row r="281" spans="1:65" s="13" customFormat="1" ht="11.25">
      <c r="B281" s="207"/>
      <c r="C281" s="208"/>
      <c r="D281" s="202" t="s">
        <v>147</v>
      </c>
      <c r="E281" s="209" t="s">
        <v>1</v>
      </c>
      <c r="F281" s="210" t="s">
        <v>314</v>
      </c>
      <c r="G281" s="208"/>
      <c r="H281" s="209" t="s">
        <v>1</v>
      </c>
      <c r="I281" s="211"/>
      <c r="J281" s="208"/>
      <c r="K281" s="208"/>
      <c r="L281" s="212"/>
      <c r="M281" s="213"/>
      <c r="N281" s="214"/>
      <c r="O281" s="214"/>
      <c r="P281" s="214"/>
      <c r="Q281" s="214"/>
      <c r="R281" s="214"/>
      <c r="S281" s="214"/>
      <c r="T281" s="215"/>
      <c r="AT281" s="216" t="s">
        <v>147</v>
      </c>
      <c r="AU281" s="216" t="s">
        <v>84</v>
      </c>
      <c r="AV281" s="13" t="s">
        <v>82</v>
      </c>
      <c r="AW281" s="13" t="s">
        <v>31</v>
      </c>
      <c r="AX281" s="13" t="s">
        <v>74</v>
      </c>
      <c r="AY281" s="216" t="s">
        <v>138</v>
      </c>
    </row>
    <row r="282" spans="1:65" s="14" customFormat="1" ht="11.25">
      <c r="B282" s="217"/>
      <c r="C282" s="218"/>
      <c r="D282" s="202" t="s">
        <v>147</v>
      </c>
      <c r="E282" s="219" t="s">
        <v>1</v>
      </c>
      <c r="F282" s="220" t="s">
        <v>315</v>
      </c>
      <c r="G282" s="218"/>
      <c r="H282" s="221">
        <v>2</v>
      </c>
      <c r="I282" s="222"/>
      <c r="J282" s="218"/>
      <c r="K282" s="218"/>
      <c r="L282" s="223"/>
      <c r="M282" s="224"/>
      <c r="N282" s="225"/>
      <c r="O282" s="225"/>
      <c r="P282" s="225"/>
      <c r="Q282" s="225"/>
      <c r="R282" s="225"/>
      <c r="S282" s="225"/>
      <c r="T282" s="226"/>
      <c r="AT282" s="227" t="s">
        <v>147</v>
      </c>
      <c r="AU282" s="227" t="s">
        <v>84</v>
      </c>
      <c r="AV282" s="14" t="s">
        <v>84</v>
      </c>
      <c r="AW282" s="14" t="s">
        <v>31</v>
      </c>
      <c r="AX282" s="14" t="s">
        <v>74</v>
      </c>
      <c r="AY282" s="227" t="s">
        <v>138</v>
      </c>
    </row>
    <row r="283" spans="1:65" s="16" customFormat="1" ht="11.25">
      <c r="B283" s="250"/>
      <c r="C283" s="251"/>
      <c r="D283" s="202" t="s">
        <v>147</v>
      </c>
      <c r="E283" s="252" t="s">
        <v>1</v>
      </c>
      <c r="F283" s="253" t="s">
        <v>205</v>
      </c>
      <c r="G283" s="251"/>
      <c r="H283" s="254">
        <v>2</v>
      </c>
      <c r="I283" s="255"/>
      <c r="J283" s="251"/>
      <c r="K283" s="251"/>
      <c r="L283" s="256"/>
      <c r="M283" s="257"/>
      <c r="N283" s="258"/>
      <c r="O283" s="258"/>
      <c r="P283" s="258"/>
      <c r="Q283" s="258"/>
      <c r="R283" s="258"/>
      <c r="S283" s="258"/>
      <c r="T283" s="259"/>
      <c r="AT283" s="260" t="s">
        <v>147</v>
      </c>
      <c r="AU283" s="260" t="s">
        <v>84</v>
      </c>
      <c r="AV283" s="16" t="s">
        <v>139</v>
      </c>
      <c r="AW283" s="16" t="s">
        <v>31</v>
      </c>
      <c r="AX283" s="16" t="s">
        <v>74</v>
      </c>
      <c r="AY283" s="260" t="s">
        <v>138</v>
      </c>
    </row>
    <row r="284" spans="1:65" s="15" customFormat="1" ht="11.25">
      <c r="B284" s="228"/>
      <c r="C284" s="229"/>
      <c r="D284" s="202" t="s">
        <v>147</v>
      </c>
      <c r="E284" s="230" t="s">
        <v>1</v>
      </c>
      <c r="F284" s="231" t="s">
        <v>151</v>
      </c>
      <c r="G284" s="229"/>
      <c r="H284" s="232">
        <v>2</v>
      </c>
      <c r="I284" s="233"/>
      <c r="J284" s="229"/>
      <c r="K284" s="229"/>
      <c r="L284" s="234"/>
      <c r="M284" s="235"/>
      <c r="N284" s="236"/>
      <c r="O284" s="236"/>
      <c r="P284" s="236"/>
      <c r="Q284" s="236"/>
      <c r="R284" s="236"/>
      <c r="S284" s="236"/>
      <c r="T284" s="237"/>
      <c r="AT284" s="238" t="s">
        <v>147</v>
      </c>
      <c r="AU284" s="238" t="s">
        <v>84</v>
      </c>
      <c r="AV284" s="15" t="s">
        <v>145</v>
      </c>
      <c r="AW284" s="15" t="s">
        <v>31</v>
      </c>
      <c r="AX284" s="15" t="s">
        <v>82</v>
      </c>
      <c r="AY284" s="238" t="s">
        <v>138</v>
      </c>
    </row>
    <row r="285" spans="1:65" s="2" customFormat="1" ht="44.25" customHeight="1">
      <c r="A285" s="35"/>
      <c r="B285" s="36"/>
      <c r="C285" s="188" t="s">
        <v>316</v>
      </c>
      <c r="D285" s="188" t="s">
        <v>141</v>
      </c>
      <c r="E285" s="189" t="s">
        <v>317</v>
      </c>
      <c r="F285" s="190" t="s">
        <v>318</v>
      </c>
      <c r="G285" s="191" t="s">
        <v>200</v>
      </c>
      <c r="H285" s="192">
        <v>1</v>
      </c>
      <c r="I285" s="193"/>
      <c r="J285" s="194">
        <f>ROUND(I285*H285,2)</f>
        <v>0</v>
      </c>
      <c r="K285" s="195"/>
      <c r="L285" s="40"/>
      <c r="M285" s="196" t="s">
        <v>1</v>
      </c>
      <c r="N285" s="197" t="s">
        <v>39</v>
      </c>
      <c r="O285" s="72"/>
      <c r="P285" s="198">
        <f>O285*H285</f>
        <v>0</v>
      </c>
      <c r="Q285" s="198">
        <v>0</v>
      </c>
      <c r="R285" s="198">
        <f>Q285*H285</f>
        <v>0</v>
      </c>
      <c r="S285" s="198">
        <v>0</v>
      </c>
      <c r="T285" s="199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00" t="s">
        <v>145</v>
      </c>
      <c r="AT285" s="200" t="s">
        <v>141</v>
      </c>
      <c r="AU285" s="200" t="s">
        <v>84</v>
      </c>
      <c r="AY285" s="18" t="s">
        <v>138</v>
      </c>
      <c r="BE285" s="201">
        <f>IF(N285="základní",J285,0)</f>
        <v>0</v>
      </c>
      <c r="BF285" s="201">
        <f>IF(N285="snížená",J285,0)</f>
        <v>0</v>
      </c>
      <c r="BG285" s="201">
        <f>IF(N285="zákl. přenesená",J285,0)</f>
        <v>0</v>
      </c>
      <c r="BH285" s="201">
        <f>IF(N285="sníž. přenesená",J285,0)</f>
        <v>0</v>
      </c>
      <c r="BI285" s="201">
        <f>IF(N285="nulová",J285,0)</f>
        <v>0</v>
      </c>
      <c r="BJ285" s="18" t="s">
        <v>82</v>
      </c>
      <c r="BK285" s="201">
        <f>ROUND(I285*H285,2)</f>
        <v>0</v>
      </c>
      <c r="BL285" s="18" t="s">
        <v>145</v>
      </c>
      <c r="BM285" s="200" t="s">
        <v>319</v>
      </c>
    </row>
    <row r="286" spans="1:65" s="2" customFormat="1" ht="29.25">
      <c r="A286" s="35"/>
      <c r="B286" s="36"/>
      <c r="C286" s="37"/>
      <c r="D286" s="202" t="s">
        <v>146</v>
      </c>
      <c r="E286" s="37"/>
      <c r="F286" s="203" t="s">
        <v>318</v>
      </c>
      <c r="G286" s="37"/>
      <c r="H286" s="37"/>
      <c r="I286" s="204"/>
      <c r="J286" s="37"/>
      <c r="K286" s="37"/>
      <c r="L286" s="40"/>
      <c r="M286" s="205"/>
      <c r="N286" s="206"/>
      <c r="O286" s="72"/>
      <c r="P286" s="72"/>
      <c r="Q286" s="72"/>
      <c r="R286" s="72"/>
      <c r="S286" s="72"/>
      <c r="T286" s="73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8" t="s">
        <v>146</v>
      </c>
      <c r="AU286" s="18" t="s">
        <v>84</v>
      </c>
    </row>
    <row r="287" spans="1:65" s="13" customFormat="1" ht="11.25">
      <c r="B287" s="207"/>
      <c r="C287" s="208"/>
      <c r="D287" s="202" t="s">
        <v>147</v>
      </c>
      <c r="E287" s="209" t="s">
        <v>1</v>
      </c>
      <c r="F287" s="210" t="s">
        <v>320</v>
      </c>
      <c r="G287" s="208"/>
      <c r="H287" s="209" t="s">
        <v>1</v>
      </c>
      <c r="I287" s="211"/>
      <c r="J287" s="208"/>
      <c r="K287" s="208"/>
      <c r="L287" s="212"/>
      <c r="M287" s="213"/>
      <c r="N287" s="214"/>
      <c r="O287" s="214"/>
      <c r="P287" s="214"/>
      <c r="Q287" s="214"/>
      <c r="R287" s="214"/>
      <c r="S287" s="214"/>
      <c r="T287" s="215"/>
      <c r="AT287" s="216" t="s">
        <v>147</v>
      </c>
      <c r="AU287" s="216" t="s">
        <v>84</v>
      </c>
      <c r="AV287" s="13" t="s">
        <v>82</v>
      </c>
      <c r="AW287" s="13" t="s">
        <v>31</v>
      </c>
      <c r="AX287" s="13" t="s">
        <v>74</v>
      </c>
      <c r="AY287" s="216" t="s">
        <v>138</v>
      </c>
    </row>
    <row r="288" spans="1:65" s="14" customFormat="1" ht="11.25">
      <c r="B288" s="217"/>
      <c r="C288" s="218"/>
      <c r="D288" s="202" t="s">
        <v>147</v>
      </c>
      <c r="E288" s="219" t="s">
        <v>1</v>
      </c>
      <c r="F288" s="220" t="s">
        <v>321</v>
      </c>
      <c r="G288" s="218"/>
      <c r="H288" s="221">
        <v>1</v>
      </c>
      <c r="I288" s="222"/>
      <c r="J288" s="218"/>
      <c r="K288" s="218"/>
      <c r="L288" s="223"/>
      <c r="M288" s="224"/>
      <c r="N288" s="225"/>
      <c r="O288" s="225"/>
      <c r="P288" s="225"/>
      <c r="Q288" s="225"/>
      <c r="R288" s="225"/>
      <c r="S288" s="225"/>
      <c r="T288" s="226"/>
      <c r="AT288" s="227" t="s">
        <v>147</v>
      </c>
      <c r="AU288" s="227" t="s">
        <v>84</v>
      </c>
      <c r="AV288" s="14" t="s">
        <v>84</v>
      </c>
      <c r="AW288" s="14" t="s">
        <v>31</v>
      </c>
      <c r="AX288" s="14" t="s">
        <v>74</v>
      </c>
      <c r="AY288" s="227" t="s">
        <v>138</v>
      </c>
    </row>
    <row r="289" spans="1:65" s="15" customFormat="1" ht="11.25">
      <c r="B289" s="228"/>
      <c r="C289" s="229"/>
      <c r="D289" s="202" t="s">
        <v>147</v>
      </c>
      <c r="E289" s="230" t="s">
        <v>1</v>
      </c>
      <c r="F289" s="231" t="s">
        <v>151</v>
      </c>
      <c r="G289" s="229"/>
      <c r="H289" s="232">
        <v>1</v>
      </c>
      <c r="I289" s="233"/>
      <c r="J289" s="229"/>
      <c r="K289" s="229"/>
      <c r="L289" s="234"/>
      <c r="M289" s="235"/>
      <c r="N289" s="236"/>
      <c r="O289" s="236"/>
      <c r="P289" s="236"/>
      <c r="Q289" s="236"/>
      <c r="R289" s="236"/>
      <c r="S289" s="236"/>
      <c r="T289" s="237"/>
      <c r="AT289" s="238" t="s">
        <v>147</v>
      </c>
      <c r="AU289" s="238" t="s">
        <v>84</v>
      </c>
      <c r="AV289" s="15" t="s">
        <v>145</v>
      </c>
      <c r="AW289" s="15" t="s">
        <v>31</v>
      </c>
      <c r="AX289" s="15" t="s">
        <v>82</v>
      </c>
      <c r="AY289" s="238" t="s">
        <v>138</v>
      </c>
    </row>
    <row r="290" spans="1:65" s="2" customFormat="1" ht="44.25" customHeight="1">
      <c r="A290" s="35"/>
      <c r="B290" s="36"/>
      <c r="C290" s="188" t="s">
        <v>234</v>
      </c>
      <c r="D290" s="188" t="s">
        <v>141</v>
      </c>
      <c r="E290" s="189" t="s">
        <v>322</v>
      </c>
      <c r="F290" s="190" t="s">
        <v>323</v>
      </c>
      <c r="G290" s="191" t="s">
        <v>200</v>
      </c>
      <c r="H290" s="192">
        <v>1</v>
      </c>
      <c r="I290" s="193"/>
      <c r="J290" s="194">
        <f>ROUND(I290*H290,2)</f>
        <v>0</v>
      </c>
      <c r="K290" s="195"/>
      <c r="L290" s="40"/>
      <c r="M290" s="196" t="s">
        <v>1</v>
      </c>
      <c r="N290" s="197" t="s">
        <v>39</v>
      </c>
      <c r="O290" s="72"/>
      <c r="P290" s="198">
        <f>O290*H290</f>
        <v>0</v>
      </c>
      <c r="Q290" s="198">
        <v>0</v>
      </c>
      <c r="R290" s="198">
        <f>Q290*H290</f>
        <v>0</v>
      </c>
      <c r="S290" s="198">
        <v>0</v>
      </c>
      <c r="T290" s="199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00" t="s">
        <v>145</v>
      </c>
      <c r="AT290" s="200" t="s">
        <v>141</v>
      </c>
      <c r="AU290" s="200" t="s">
        <v>84</v>
      </c>
      <c r="AY290" s="18" t="s">
        <v>138</v>
      </c>
      <c r="BE290" s="201">
        <f>IF(N290="základní",J290,0)</f>
        <v>0</v>
      </c>
      <c r="BF290" s="201">
        <f>IF(N290="snížená",J290,0)</f>
        <v>0</v>
      </c>
      <c r="BG290" s="201">
        <f>IF(N290="zákl. přenesená",J290,0)</f>
        <v>0</v>
      </c>
      <c r="BH290" s="201">
        <f>IF(N290="sníž. přenesená",J290,0)</f>
        <v>0</v>
      </c>
      <c r="BI290" s="201">
        <f>IF(N290="nulová",J290,0)</f>
        <v>0</v>
      </c>
      <c r="BJ290" s="18" t="s">
        <v>82</v>
      </c>
      <c r="BK290" s="201">
        <f>ROUND(I290*H290,2)</f>
        <v>0</v>
      </c>
      <c r="BL290" s="18" t="s">
        <v>145</v>
      </c>
      <c r="BM290" s="200" t="s">
        <v>324</v>
      </c>
    </row>
    <row r="291" spans="1:65" s="2" customFormat="1" ht="29.25">
      <c r="A291" s="35"/>
      <c r="B291" s="36"/>
      <c r="C291" s="37"/>
      <c r="D291" s="202" t="s">
        <v>146</v>
      </c>
      <c r="E291" s="37"/>
      <c r="F291" s="203" t="s">
        <v>323</v>
      </c>
      <c r="G291" s="37"/>
      <c r="H291" s="37"/>
      <c r="I291" s="204"/>
      <c r="J291" s="37"/>
      <c r="K291" s="37"/>
      <c r="L291" s="40"/>
      <c r="M291" s="205"/>
      <c r="N291" s="206"/>
      <c r="O291" s="72"/>
      <c r="P291" s="72"/>
      <c r="Q291" s="72"/>
      <c r="R291" s="72"/>
      <c r="S291" s="72"/>
      <c r="T291" s="73"/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T291" s="18" t="s">
        <v>146</v>
      </c>
      <c r="AU291" s="18" t="s">
        <v>84</v>
      </c>
    </row>
    <row r="292" spans="1:65" s="13" customFormat="1" ht="11.25">
      <c r="B292" s="207"/>
      <c r="C292" s="208"/>
      <c r="D292" s="202" t="s">
        <v>147</v>
      </c>
      <c r="E292" s="209" t="s">
        <v>1</v>
      </c>
      <c r="F292" s="210" t="s">
        <v>320</v>
      </c>
      <c r="G292" s="208"/>
      <c r="H292" s="209" t="s">
        <v>1</v>
      </c>
      <c r="I292" s="211"/>
      <c r="J292" s="208"/>
      <c r="K292" s="208"/>
      <c r="L292" s="212"/>
      <c r="M292" s="213"/>
      <c r="N292" s="214"/>
      <c r="O292" s="214"/>
      <c r="P292" s="214"/>
      <c r="Q292" s="214"/>
      <c r="R292" s="214"/>
      <c r="S292" s="214"/>
      <c r="T292" s="215"/>
      <c r="AT292" s="216" t="s">
        <v>147</v>
      </c>
      <c r="AU292" s="216" t="s">
        <v>84</v>
      </c>
      <c r="AV292" s="13" t="s">
        <v>82</v>
      </c>
      <c r="AW292" s="13" t="s">
        <v>31</v>
      </c>
      <c r="AX292" s="13" t="s">
        <v>74</v>
      </c>
      <c r="AY292" s="216" t="s">
        <v>138</v>
      </c>
    </row>
    <row r="293" spans="1:65" s="14" customFormat="1" ht="11.25">
      <c r="B293" s="217"/>
      <c r="C293" s="218"/>
      <c r="D293" s="202" t="s">
        <v>147</v>
      </c>
      <c r="E293" s="219" t="s">
        <v>1</v>
      </c>
      <c r="F293" s="220" t="s">
        <v>321</v>
      </c>
      <c r="G293" s="218"/>
      <c r="H293" s="221">
        <v>1</v>
      </c>
      <c r="I293" s="222"/>
      <c r="J293" s="218"/>
      <c r="K293" s="218"/>
      <c r="L293" s="223"/>
      <c r="M293" s="224"/>
      <c r="N293" s="225"/>
      <c r="O293" s="225"/>
      <c r="P293" s="225"/>
      <c r="Q293" s="225"/>
      <c r="R293" s="225"/>
      <c r="S293" s="225"/>
      <c r="T293" s="226"/>
      <c r="AT293" s="227" t="s">
        <v>147</v>
      </c>
      <c r="AU293" s="227" t="s">
        <v>84</v>
      </c>
      <c r="AV293" s="14" t="s">
        <v>84</v>
      </c>
      <c r="AW293" s="14" t="s">
        <v>31</v>
      </c>
      <c r="AX293" s="14" t="s">
        <v>74</v>
      </c>
      <c r="AY293" s="227" t="s">
        <v>138</v>
      </c>
    </row>
    <row r="294" spans="1:65" s="15" customFormat="1" ht="11.25">
      <c r="B294" s="228"/>
      <c r="C294" s="229"/>
      <c r="D294" s="202" t="s">
        <v>147</v>
      </c>
      <c r="E294" s="230" t="s">
        <v>1</v>
      </c>
      <c r="F294" s="231" t="s">
        <v>151</v>
      </c>
      <c r="G294" s="229"/>
      <c r="H294" s="232">
        <v>1</v>
      </c>
      <c r="I294" s="233"/>
      <c r="J294" s="229"/>
      <c r="K294" s="229"/>
      <c r="L294" s="234"/>
      <c r="M294" s="235"/>
      <c r="N294" s="236"/>
      <c r="O294" s="236"/>
      <c r="P294" s="236"/>
      <c r="Q294" s="236"/>
      <c r="R294" s="236"/>
      <c r="S294" s="236"/>
      <c r="T294" s="237"/>
      <c r="AT294" s="238" t="s">
        <v>147</v>
      </c>
      <c r="AU294" s="238" t="s">
        <v>84</v>
      </c>
      <c r="AV294" s="15" t="s">
        <v>145</v>
      </c>
      <c r="AW294" s="15" t="s">
        <v>31</v>
      </c>
      <c r="AX294" s="15" t="s">
        <v>82</v>
      </c>
      <c r="AY294" s="238" t="s">
        <v>138</v>
      </c>
    </row>
    <row r="295" spans="1:65" s="2" customFormat="1" ht="33" customHeight="1">
      <c r="A295" s="35"/>
      <c r="B295" s="36"/>
      <c r="C295" s="188" t="s">
        <v>325</v>
      </c>
      <c r="D295" s="188" t="s">
        <v>141</v>
      </c>
      <c r="E295" s="189" t="s">
        <v>326</v>
      </c>
      <c r="F295" s="190" t="s">
        <v>327</v>
      </c>
      <c r="G295" s="191" t="s">
        <v>170</v>
      </c>
      <c r="H295" s="192">
        <v>41</v>
      </c>
      <c r="I295" s="193"/>
      <c r="J295" s="194">
        <f>ROUND(I295*H295,2)</f>
        <v>0</v>
      </c>
      <c r="K295" s="195"/>
      <c r="L295" s="40"/>
      <c r="M295" s="196" t="s">
        <v>1</v>
      </c>
      <c r="N295" s="197" t="s">
        <v>39</v>
      </c>
      <c r="O295" s="72"/>
      <c r="P295" s="198">
        <f>O295*H295</f>
        <v>0</v>
      </c>
      <c r="Q295" s="198">
        <v>0</v>
      </c>
      <c r="R295" s="198">
        <f>Q295*H295</f>
        <v>0</v>
      </c>
      <c r="S295" s="198">
        <v>0</v>
      </c>
      <c r="T295" s="199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00" t="s">
        <v>145</v>
      </c>
      <c r="AT295" s="200" t="s">
        <v>141</v>
      </c>
      <c r="AU295" s="200" t="s">
        <v>84</v>
      </c>
      <c r="AY295" s="18" t="s">
        <v>138</v>
      </c>
      <c r="BE295" s="201">
        <f>IF(N295="základní",J295,0)</f>
        <v>0</v>
      </c>
      <c r="BF295" s="201">
        <f>IF(N295="snížená",J295,0)</f>
        <v>0</v>
      </c>
      <c r="BG295" s="201">
        <f>IF(N295="zákl. přenesená",J295,0)</f>
        <v>0</v>
      </c>
      <c r="BH295" s="201">
        <f>IF(N295="sníž. přenesená",J295,0)</f>
        <v>0</v>
      </c>
      <c r="BI295" s="201">
        <f>IF(N295="nulová",J295,0)</f>
        <v>0</v>
      </c>
      <c r="BJ295" s="18" t="s">
        <v>82</v>
      </c>
      <c r="BK295" s="201">
        <f>ROUND(I295*H295,2)</f>
        <v>0</v>
      </c>
      <c r="BL295" s="18" t="s">
        <v>145</v>
      </c>
      <c r="BM295" s="200" t="s">
        <v>328</v>
      </c>
    </row>
    <row r="296" spans="1:65" s="2" customFormat="1" ht="29.25">
      <c r="A296" s="35"/>
      <c r="B296" s="36"/>
      <c r="C296" s="37"/>
      <c r="D296" s="202" t="s">
        <v>146</v>
      </c>
      <c r="E296" s="37"/>
      <c r="F296" s="203" t="s">
        <v>327</v>
      </c>
      <c r="G296" s="37"/>
      <c r="H296" s="37"/>
      <c r="I296" s="204"/>
      <c r="J296" s="37"/>
      <c r="K296" s="37"/>
      <c r="L296" s="40"/>
      <c r="M296" s="205"/>
      <c r="N296" s="206"/>
      <c r="O296" s="72"/>
      <c r="P296" s="72"/>
      <c r="Q296" s="72"/>
      <c r="R296" s="72"/>
      <c r="S296" s="72"/>
      <c r="T296" s="73"/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T296" s="18" t="s">
        <v>146</v>
      </c>
      <c r="AU296" s="18" t="s">
        <v>84</v>
      </c>
    </row>
    <row r="297" spans="1:65" s="2" customFormat="1" ht="44.25" customHeight="1">
      <c r="A297" s="35"/>
      <c r="B297" s="36"/>
      <c r="C297" s="188" t="s">
        <v>239</v>
      </c>
      <c r="D297" s="188" t="s">
        <v>141</v>
      </c>
      <c r="E297" s="189" t="s">
        <v>329</v>
      </c>
      <c r="F297" s="190" t="s">
        <v>330</v>
      </c>
      <c r="G297" s="191" t="s">
        <v>170</v>
      </c>
      <c r="H297" s="192">
        <v>12.09</v>
      </c>
      <c r="I297" s="193"/>
      <c r="J297" s="194">
        <f>ROUND(I297*H297,2)</f>
        <v>0</v>
      </c>
      <c r="K297" s="195"/>
      <c r="L297" s="40"/>
      <c r="M297" s="196" t="s">
        <v>1</v>
      </c>
      <c r="N297" s="197" t="s">
        <v>39</v>
      </c>
      <c r="O297" s="72"/>
      <c r="P297" s="198">
        <f>O297*H297</f>
        <v>0</v>
      </c>
      <c r="Q297" s="198">
        <v>0</v>
      </c>
      <c r="R297" s="198">
        <f>Q297*H297</f>
        <v>0</v>
      </c>
      <c r="S297" s="198">
        <v>0</v>
      </c>
      <c r="T297" s="199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00" t="s">
        <v>145</v>
      </c>
      <c r="AT297" s="200" t="s">
        <v>141</v>
      </c>
      <c r="AU297" s="200" t="s">
        <v>84</v>
      </c>
      <c r="AY297" s="18" t="s">
        <v>138</v>
      </c>
      <c r="BE297" s="201">
        <f>IF(N297="základní",J297,0)</f>
        <v>0</v>
      </c>
      <c r="BF297" s="201">
        <f>IF(N297="snížená",J297,0)</f>
        <v>0</v>
      </c>
      <c r="BG297" s="201">
        <f>IF(N297="zákl. přenesená",J297,0)</f>
        <v>0</v>
      </c>
      <c r="BH297" s="201">
        <f>IF(N297="sníž. přenesená",J297,0)</f>
        <v>0</v>
      </c>
      <c r="BI297" s="201">
        <f>IF(N297="nulová",J297,0)</f>
        <v>0</v>
      </c>
      <c r="BJ297" s="18" t="s">
        <v>82</v>
      </c>
      <c r="BK297" s="201">
        <f>ROUND(I297*H297,2)</f>
        <v>0</v>
      </c>
      <c r="BL297" s="18" t="s">
        <v>145</v>
      </c>
      <c r="BM297" s="200" t="s">
        <v>331</v>
      </c>
    </row>
    <row r="298" spans="1:65" s="2" customFormat="1" ht="29.25">
      <c r="A298" s="35"/>
      <c r="B298" s="36"/>
      <c r="C298" s="37"/>
      <c r="D298" s="202" t="s">
        <v>146</v>
      </c>
      <c r="E298" s="37"/>
      <c r="F298" s="203" t="s">
        <v>330</v>
      </c>
      <c r="G298" s="37"/>
      <c r="H298" s="37"/>
      <c r="I298" s="204"/>
      <c r="J298" s="37"/>
      <c r="K298" s="37"/>
      <c r="L298" s="40"/>
      <c r="M298" s="205"/>
      <c r="N298" s="206"/>
      <c r="O298" s="72"/>
      <c r="P298" s="72"/>
      <c r="Q298" s="72"/>
      <c r="R298" s="72"/>
      <c r="S298" s="72"/>
      <c r="T298" s="73"/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T298" s="18" t="s">
        <v>146</v>
      </c>
      <c r="AU298" s="18" t="s">
        <v>84</v>
      </c>
    </row>
    <row r="299" spans="1:65" s="13" customFormat="1" ht="11.25">
      <c r="B299" s="207"/>
      <c r="C299" s="208"/>
      <c r="D299" s="202" t="s">
        <v>147</v>
      </c>
      <c r="E299" s="209" t="s">
        <v>1</v>
      </c>
      <c r="F299" s="210" t="s">
        <v>172</v>
      </c>
      <c r="G299" s="208"/>
      <c r="H299" s="209" t="s">
        <v>1</v>
      </c>
      <c r="I299" s="211"/>
      <c r="J299" s="208"/>
      <c r="K299" s="208"/>
      <c r="L299" s="212"/>
      <c r="M299" s="213"/>
      <c r="N299" s="214"/>
      <c r="O299" s="214"/>
      <c r="P299" s="214"/>
      <c r="Q299" s="214"/>
      <c r="R299" s="214"/>
      <c r="S299" s="214"/>
      <c r="T299" s="215"/>
      <c r="AT299" s="216" t="s">
        <v>147</v>
      </c>
      <c r="AU299" s="216" t="s">
        <v>84</v>
      </c>
      <c r="AV299" s="13" t="s">
        <v>82</v>
      </c>
      <c r="AW299" s="13" t="s">
        <v>31</v>
      </c>
      <c r="AX299" s="13" t="s">
        <v>74</v>
      </c>
      <c r="AY299" s="216" t="s">
        <v>138</v>
      </c>
    </row>
    <row r="300" spans="1:65" s="13" customFormat="1" ht="11.25">
      <c r="B300" s="207"/>
      <c r="C300" s="208"/>
      <c r="D300" s="202" t="s">
        <v>147</v>
      </c>
      <c r="E300" s="209" t="s">
        <v>1</v>
      </c>
      <c r="F300" s="210" t="s">
        <v>332</v>
      </c>
      <c r="G300" s="208"/>
      <c r="H300" s="209" t="s">
        <v>1</v>
      </c>
      <c r="I300" s="211"/>
      <c r="J300" s="208"/>
      <c r="K300" s="208"/>
      <c r="L300" s="212"/>
      <c r="M300" s="213"/>
      <c r="N300" s="214"/>
      <c r="O300" s="214"/>
      <c r="P300" s="214"/>
      <c r="Q300" s="214"/>
      <c r="R300" s="214"/>
      <c r="S300" s="214"/>
      <c r="T300" s="215"/>
      <c r="AT300" s="216" t="s">
        <v>147</v>
      </c>
      <c r="AU300" s="216" t="s">
        <v>84</v>
      </c>
      <c r="AV300" s="13" t="s">
        <v>82</v>
      </c>
      <c r="AW300" s="13" t="s">
        <v>31</v>
      </c>
      <c r="AX300" s="13" t="s">
        <v>74</v>
      </c>
      <c r="AY300" s="216" t="s">
        <v>138</v>
      </c>
    </row>
    <row r="301" spans="1:65" s="14" customFormat="1" ht="11.25">
      <c r="B301" s="217"/>
      <c r="C301" s="218"/>
      <c r="D301" s="202" t="s">
        <v>147</v>
      </c>
      <c r="E301" s="219" t="s">
        <v>1</v>
      </c>
      <c r="F301" s="220" t="s">
        <v>333</v>
      </c>
      <c r="G301" s="218"/>
      <c r="H301" s="221">
        <v>12.09</v>
      </c>
      <c r="I301" s="222"/>
      <c r="J301" s="218"/>
      <c r="K301" s="218"/>
      <c r="L301" s="223"/>
      <c r="M301" s="224"/>
      <c r="N301" s="225"/>
      <c r="O301" s="225"/>
      <c r="P301" s="225"/>
      <c r="Q301" s="225"/>
      <c r="R301" s="225"/>
      <c r="S301" s="225"/>
      <c r="T301" s="226"/>
      <c r="AT301" s="227" t="s">
        <v>147</v>
      </c>
      <c r="AU301" s="227" t="s">
        <v>84</v>
      </c>
      <c r="AV301" s="14" t="s">
        <v>84</v>
      </c>
      <c r="AW301" s="14" t="s">
        <v>31</v>
      </c>
      <c r="AX301" s="14" t="s">
        <v>74</v>
      </c>
      <c r="AY301" s="227" t="s">
        <v>138</v>
      </c>
    </row>
    <row r="302" spans="1:65" s="15" customFormat="1" ht="11.25">
      <c r="B302" s="228"/>
      <c r="C302" s="229"/>
      <c r="D302" s="202" t="s">
        <v>147</v>
      </c>
      <c r="E302" s="230" t="s">
        <v>1</v>
      </c>
      <c r="F302" s="231" t="s">
        <v>151</v>
      </c>
      <c r="G302" s="229"/>
      <c r="H302" s="232">
        <v>12.09</v>
      </c>
      <c r="I302" s="233"/>
      <c r="J302" s="229"/>
      <c r="K302" s="229"/>
      <c r="L302" s="234"/>
      <c r="M302" s="235"/>
      <c r="N302" s="236"/>
      <c r="O302" s="236"/>
      <c r="P302" s="236"/>
      <c r="Q302" s="236"/>
      <c r="R302" s="236"/>
      <c r="S302" s="236"/>
      <c r="T302" s="237"/>
      <c r="AT302" s="238" t="s">
        <v>147</v>
      </c>
      <c r="AU302" s="238" t="s">
        <v>84</v>
      </c>
      <c r="AV302" s="15" t="s">
        <v>145</v>
      </c>
      <c r="AW302" s="15" t="s">
        <v>31</v>
      </c>
      <c r="AX302" s="15" t="s">
        <v>82</v>
      </c>
      <c r="AY302" s="238" t="s">
        <v>138</v>
      </c>
    </row>
    <row r="303" spans="1:65" s="12" customFormat="1" ht="22.9" customHeight="1">
      <c r="B303" s="172"/>
      <c r="C303" s="173"/>
      <c r="D303" s="174" t="s">
        <v>73</v>
      </c>
      <c r="E303" s="186" t="s">
        <v>334</v>
      </c>
      <c r="F303" s="186" t="s">
        <v>335</v>
      </c>
      <c r="G303" s="173"/>
      <c r="H303" s="173"/>
      <c r="I303" s="176"/>
      <c r="J303" s="187">
        <f>BK303</f>
        <v>0</v>
      </c>
      <c r="K303" s="173"/>
      <c r="L303" s="178"/>
      <c r="M303" s="179"/>
      <c r="N303" s="180"/>
      <c r="O303" s="180"/>
      <c r="P303" s="181">
        <f>SUM(P304:P313)</f>
        <v>0</v>
      </c>
      <c r="Q303" s="180"/>
      <c r="R303" s="181">
        <f>SUM(R304:R313)</f>
        <v>0</v>
      </c>
      <c r="S303" s="180"/>
      <c r="T303" s="182">
        <f>SUM(T304:T313)</f>
        <v>0</v>
      </c>
      <c r="AR303" s="183" t="s">
        <v>82</v>
      </c>
      <c r="AT303" s="184" t="s">
        <v>73</v>
      </c>
      <c r="AU303" s="184" t="s">
        <v>82</v>
      </c>
      <c r="AY303" s="183" t="s">
        <v>138</v>
      </c>
      <c r="BK303" s="185">
        <f>SUM(BK304:BK313)</f>
        <v>0</v>
      </c>
    </row>
    <row r="304" spans="1:65" s="2" customFormat="1" ht="33" customHeight="1">
      <c r="A304" s="35"/>
      <c r="B304" s="36"/>
      <c r="C304" s="188" t="s">
        <v>336</v>
      </c>
      <c r="D304" s="188" t="s">
        <v>141</v>
      </c>
      <c r="E304" s="189" t="s">
        <v>337</v>
      </c>
      <c r="F304" s="190" t="s">
        <v>338</v>
      </c>
      <c r="G304" s="191" t="s">
        <v>238</v>
      </c>
      <c r="H304" s="192">
        <v>32.113999999999997</v>
      </c>
      <c r="I304" s="193"/>
      <c r="J304" s="194">
        <f>ROUND(I304*H304,2)</f>
        <v>0</v>
      </c>
      <c r="K304" s="195"/>
      <c r="L304" s="40"/>
      <c r="M304" s="196" t="s">
        <v>1</v>
      </c>
      <c r="N304" s="197" t="s">
        <v>39</v>
      </c>
      <c r="O304" s="72"/>
      <c r="P304" s="198">
        <f>O304*H304</f>
        <v>0</v>
      </c>
      <c r="Q304" s="198">
        <v>0</v>
      </c>
      <c r="R304" s="198">
        <f>Q304*H304</f>
        <v>0</v>
      </c>
      <c r="S304" s="198">
        <v>0</v>
      </c>
      <c r="T304" s="199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00" t="s">
        <v>145</v>
      </c>
      <c r="AT304" s="200" t="s">
        <v>141</v>
      </c>
      <c r="AU304" s="200" t="s">
        <v>84</v>
      </c>
      <c r="AY304" s="18" t="s">
        <v>138</v>
      </c>
      <c r="BE304" s="201">
        <f>IF(N304="základní",J304,0)</f>
        <v>0</v>
      </c>
      <c r="BF304" s="201">
        <f>IF(N304="snížená",J304,0)</f>
        <v>0</v>
      </c>
      <c r="BG304" s="201">
        <f>IF(N304="zákl. přenesená",J304,0)</f>
        <v>0</v>
      </c>
      <c r="BH304" s="201">
        <f>IF(N304="sníž. přenesená",J304,0)</f>
        <v>0</v>
      </c>
      <c r="BI304" s="201">
        <f>IF(N304="nulová",J304,0)</f>
        <v>0</v>
      </c>
      <c r="BJ304" s="18" t="s">
        <v>82</v>
      </c>
      <c r="BK304" s="201">
        <f>ROUND(I304*H304,2)</f>
        <v>0</v>
      </c>
      <c r="BL304" s="18" t="s">
        <v>145</v>
      </c>
      <c r="BM304" s="200" t="s">
        <v>339</v>
      </c>
    </row>
    <row r="305" spans="1:65" s="2" customFormat="1" ht="29.25">
      <c r="A305" s="35"/>
      <c r="B305" s="36"/>
      <c r="C305" s="37"/>
      <c r="D305" s="202" t="s">
        <v>146</v>
      </c>
      <c r="E305" s="37"/>
      <c r="F305" s="203" t="s">
        <v>338</v>
      </c>
      <c r="G305" s="37"/>
      <c r="H305" s="37"/>
      <c r="I305" s="204"/>
      <c r="J305" s="37"/>
      <c r="K305" s="37"/>
      <c r="L305" s="40"/>
      <c r="M305" s="205"/>
      <c r="N305" s="206"/>
      <c r="O305" s="72"/>
      <c r="P305" s="72"/>
      <c r="Q305" s="72"/>
      <c r="R305" s="72"/>
      <c r="S305" s="72"/>
      <c r="T305" s="73"/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T305" s="18" t="s">
        <v>146</v>
      </c>
      <c r="AU305" s="18" t="s">
        <v>84</v>
      </c>
    </row>
    <row r="306" spans="1:65" s="2" customFormat="1" ht="33" customHeight="1">
      <c r="A306" s="35"/>
      <c r="B306" s="36"/>
      <c r="C306" s="188" t="s">
        <v>242</v>
      </c>
      <c r="D306" s="188" t="s">
        <v>141</v>
      </c>
      <c r="E306" s="189" t="s">
        <v>340</v>
      </c>
      <c r="F306" s="190" t="s">
        <v>341</v>
      </c>
      <c r="G306" s="191" t="s">
        <v>238</v>
      </c>
      <c r="H306" s="192">
        <v>32.113999999999997</v>
      </c>
      <c r="I306" s="193"/>
      <c r="J306" s="194">
        <f>ROUND(I306*H306,2)</f>
        <v>0</v>
      </c>
      <c r="K306" s="195"/>
      <c r="L306" s="40"/>
      <c r="M306" s="196" t="s">
        <v>1</v>
      </c>
      <c r="N306" s="197" t="s">
        <v>39</v>
      </c>
      <c r="O306" s="72"/>
      <c r="P306" s="198">
        <f>O306*H306</f>
        <v>0</v>
      </c>
      <c r="Q306" s="198">
        <v>0</v>
      </c>
      <c r="R306" s="198">
        <f>Q306*H306</f>
        <v>0</v>
      </c>
      <c r="S306" s="198">
        <v>0</v>
      </c>
      <c r="T306" s="199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00" t="s">
        <v>145</v>
      </c>
      <c r="AT306" s="200" t="s">
        <v>141</v>
      </c>
      <c r="AU306" s="200" t="s">
        <v>84</v>
      </c>
      <c r="AY306" s="18" t="s">
        <v>138</v>
      </c>
      <c r="BE306" s="201">
        <f>IF(N306="základní",J306,0)</f>
        <v>0</v>
      </c>
      <c r="BF306" s="201">
        <f>IF(N306="snížená",J306,0)</f>
        <v>0</v>
      </c>
      <c r="BG306" s="201">
        <f>IF(N306="zákl. přenesená",J306,0)</f>
        <v>0</v>
      </c>
      <c r="BH306" s="201">
        <f>IF(N306="sníž. přenesená",J306,0)</f>
        <v>0</v>
      </c>
      <c r="BI306" s="201">
        <f>IF(N306="nulová",J306,0)</f>
        <v>0</v>
      </c>
      <c r="BJ306" s="18" t="s">
        <v>82</v>
      </c>
      <c r="BK306" s="201">
        <f>ROUND(I306*H306,2)</f>
        <v>0</v>
      </c>
      <c r="BL306" s="18" t="s">
        <v>145</v>
      </c>
      <c r="BM306" s="200" t="s">
        <v>342</v>
      </c>
    </row>
    <row r="307" spans="1:65" s="2" customFormat="1" ht="19.5">
      <c r="A307" s="35"/>
      <c r="B307" s="36"/>
      <c r="C307" s="37"/>
      <c r="D307" s="202" t="s">
        <v>146</v>
      </c>
      <c r="E307" s="37"/>
      <c r="F307" s="203" t="s">
        <v>341</v>
      </c>
      <c r="G307" s="37"/>
      <c r="H307" s="37"/>
      <c r="I307" s="204"/>
      <c r="J307" s="37"/>
      <c r="K307" s="37"/>
      <c r="L307" s="40"/>
      <c r="M307" s="205"/>
      <c r="N307" s="206"/>
      <c r="O307" s="72"/>
      <c r="P307" s="72"/>
      <c r="Q307" s="72"/>
      <c r="R307" s="72"/>
      <c r="S307" s="72"/>
      <c r="T307" s="73"/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T307" s="18" t="s">
        <v>146</v>
      </c>
      <c r="AU307" s="18" t="s">
        <v>84</v>
      </c>
    </row>
    <row r="308" spans="1:65" s="2" customFormat="1" ht="44.25" customHeight="1">
      <c r="A308" s="35"/>
      <c r="B308" s="36"/>
      <c r="C308" s="188" t="s">
        <v>343</v>
      </c>
      <c r="D308" s="188" t="s">
        <v>141</v>
      </c>
      <c r="E308" s="189" t="s">
        <v>344</v>
      </c>
      <c r="F308" s="190" t="s">
        <v>345</v>
      </c>
      <c r="G308" s="191" t="s">
        <v>238</v>
      </c>
      <c r="H308" s="192">
        <v>289.02600000000001</v>
      </c>
      <c r="I308" s="193"/>
      <c r="J308" s="194">
        <f>ROUND(I308*H308,2)</f>
        <v>0</v>
      </c>
      <c r="K308" s="195"/>
      <c r="L308" s="40"/>
      <c r="M308" s="196" t="s">
        <v>1</v>
      </c>
      <c r="N308" s="197" t="s">
        <v>39</v>
      </c>
      <c r="O308" s="72"/>
      <c r="P308" s="198">
        <f>O308*H308</f>
        <v>0</v>
      </c>
      <c r="Q308" s="198">
        <v>0</v>
      </c>
      <c r="R308" s="198">
        <f>Q308*H308</f>
        <v>0</v>
      </c>
      <c r="S308" s="198">
        <v>0</v>
      </c>
      <c r="T308" s="199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00" t="s">
        <v>145</v>
      </c>
      <c r="AT308" s="200" t="s">
        <v>141</v>
      </c>
      <c r="AU308" s="200" t="s">
        <v>84</v>
      </c>
      <c r="AY308" s="18" t="s">
        <v>138</v>
      </c>
      <c r="BE308" s="201">
        <f>IF(N308="základní",J308,0)</f>
        <v>0</v>
      </c>
      <c r="BF308" s="201">
        <f>IF(N308="snížená",J308,0)</f>
        <v>0</v>
      </c>
      <c r="BG308" s="201">
        <f>IF(N308="zákl. přenesená",J308,0)</f>
        <v>0</v>
      </c>
      <c r="BH308" s="201">
        <f>IF(N308="sníž. přenesená",J308,0)</f>
        <v>0</v>
      </c>
      <c r="BI308" s="201">
        <f>IF(N308="nulová",J308,0)</f>
        <v>0</v>
      </c>
      <c r="BJ308" s="18" t="s">
        <v>82</v>
      </c>
      <c r="BK308" s="201">
        <f>ROUND(I308*H308,2)</f>
        <v>0</v>
      </c>
      <c r="BL308" s="18" t="s">
        <v>145</v>
      </c>
      <c r="BM308" s="200" t="s">
        <v>346</v>
      </c>
    </row>
    <row r="309" spans="1:65" s="2" customFormat="1" ht="29.25">
      <c r="A309" s="35"/>
      <c r="B309" s="36"/>
      <c r="C309" s="37"/>
      <c r="D309" s="202" t="s">
        <v>146</v>
      </c>
      <c r="E309" s="37"/>
      <c r="F309" s="203" t="s">
        <v>345</v>
      </c>
      <c r="G309" s="37"/>
      <c r="H309" s="37"/>
      <c r="I309" s="204"/>
      <c r="J309" s="37"/>
      <c r="K309" s="37"/>
      <c r="L309" s="40"/>
      <c r="M309" s="205"/>
      <c r="N309" s="206"/>
      <c r="O309" s="72"/>
      <c r="P309" s="72"/>
      <c r="Q309" s="72"/>
      <c r="R309" s="72"/>
      <c r="S309" s="72"/>
      <c r="T309" s="73"/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T309" s="18" t="s">
        <v>146</v>
      </c>
      <c r="AU309" s="18" t="s">
        <v>84</v>
      </c>
    </row>
    <row r="310" spans="1:65" s="14" customFormat="1" ht="11.25">
      <c r="B310" s="217"/>
      <c r="C310" s="218"/>
      <c r="D310" s="202" t="s">
        <v>147</v>
      </c>
      <c r="E310" s="219" t="s">
        <v>1</v>
      </c>
      <c r="F310" s="220" t="s">
        <v>347</v>
      </c>
      <c r="G310" s="218"/>
      <c r="H310" s="221">
        <v>289.02600000000001</v>
      </c>
      <c r="I310" s="222"/>
      <c r="J310" s="218"/>
      <c r="K310" s="218"/>
      <c r="L310" s="223"/>
      <c r="M310" s="224"/>
      <c r="N310" s="225"/>
      <c r="O310" s="225"/>
      <c r="P310" s="225"/>
      <c r="Q310" s="225"/>
      <c r="R310" s="225"/>
      <c r="S310" s="225"/>
      <c r="T310" s="226"/>
      <c r="AT310" s="227" t="s">
        <v>147</v>
      </c>
      <c r="AU310" s="227" t="s">
        <v>84</v>
      </c>
      <c r="AV310" s="14" t="s">
        <v>84</v>
      </c>
      <c r="AW310" s="14" t="s">
        <v>31</v>
      </c>
      <c r="AX310" s="14" t="s">
        <v>74</v>
      </c>
      <c r="AY310" s="227" t="s">
        <v>138</v>
      </c>
    </row>
    <row r="311" spans="1:65" s="15" customFormat="1" ht="11.25">
      <c r="B311" s="228"/>
      <c r="C311" s="229"/>
      <c r="D311" s="202" t="s">
        <v>147</v>
      </c>
      <c r="E311" s="230" t="s">
        <v>1</v>
      </c>
      <c r="F311" s="231" t="s">
        <v>151</v>
      </c>
      <c r="G311" s="229"/>
      <c r="H311" s="232">
        <v>289.02600000000001</v>
      </c>
      <c r="I311" s="233"/>
      <c r="J311" s="229"/>
      <c r="K311" s="229"/>
      <c r="L311" s="234"/>
      <c r="M311" s="235"/>
      <c r="N311" s="236"/>
      <c r="O311" s="236"/>
      <c r="P311" s="236"/>
      <c r="Q311" s="236"/>
      <c r="R311" s="236"/>
      <c r="S311" s="236"/>
      <c r="T311" s="237"/>
      <c r="AT311" s="238" t="s">
        <v>147</v>
      </c>
      <c r="AU311" s="238" t="s">
        <v>84</v>
      </c>
      <c r="AV311" s="15" t="s">
        <v>145</v>
      </c>
      <c r="AW311" s="15" t="s">
        <v>31</v>
      </c>
      <c r="AX311" s="15" t="s">
        <v>82</v>
      </c>
      <c r="AY311" s="238" t="s">
        <v>138</v>
      </c>
    </row>
    <row r="312" spans="1:65" s="2" customFormat="1" ht="44.25" customHeight="1">
      <c r="A312" s="35"/>
      <c r="B312" s="36"/>
      <c r="C312" s="188" t="s">
        <v>245</v>
      </c>
      <c r="D312" s="188" t="s">
        <v>141</v>
      </c>
      <c r="E312" s="189" t="s">
        <v>348</v>
      </c>
      <c r="F312" s="190" t="s">
        <v>349</v>
      </c>
      <c r="G312" s="191" t="s">
        <v>238</v>
      </c>
      <c r="H312" s="192">
        <v>32.113999999999997</v>
      </c>
      <c r="I312" s="193"/>
      <c r="J312" s="194">
        <f>ROUND(I312*H312,2)</f>
        <v>0</v>
      </c>
      <c r="K312" s="195"/>
      <c r="L312" s="40"/>
      <c r="M312" s="196" t="s">
        <v>1</v>
      </c>
      <c r="N312" s="197" t="s">
        <v>39</v>
      </c>
      <c r="O312" s="72"/>
      <c r="P312" s="198">
        <f>O312*H312</f>
        <v>0</v>
      </c>
      <c r="Q312" s="198">
        <v>0</v>
      </c>
      <c r="R312" s="198">
        <f>Q312*H312</f>
        <v>0</v>
      </c>
      <c r="S312" s="198">
        <v>0</v>
      </c>
      <c r="T312" s="199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00" t="s">
        <v>145</v>
      </c>
      <c r="AT312" s="200" t="s">
        <v>141</v>
      </c>
      <c r="AU312" s="200" t="s">
        <v>84</v>
      </c>
      <c r="AY312" s="18" t="s">
        <v>138</v>
      </c>
      <c r="BE312" s="201">
        <f>IF(N312="základní",J312,0)</f>
        <v>0</v>
      </c>
      <c r="BF312" s="201">
        <f>IF(N312="snížená",J312,0)</f>
        <v>0</v>
      </c>
      <c r="BG312" s="201">
        <f>IF(N312="zákl. přenesená",J312,0)</f>
        <v>0</v>
      </c>
      <c r="BH312" s="201">
        <f>IF(N312="sníž. přenesená",J312,0)</f>
        <v>0</v>
      </c>
      <c r="BI312" s="201">
        <f>IF(N312="nulová",J312,0)</f>
        <v>0</v>
      </c>
      <c r="BJ312" s="18" t="s">
        <v>82</v>
      </c>
      <c r="BK312" s="201">
        <f>ROUND(I312*H312,2)</f>
        <v>0</v>
      </c>
      <c r="BL312" s="18" t="s">
        <v>145</v>
      </c>
      <c r="BM312" s="200" t="s">
        <v>350</v>
      </c>
    </row>
    <row r="313" spans="1:65" s="2" customFormat="1" ht="29.25">
      <c r="A313" s="35"/>
      <c r="B313" s="36"/>
      <c r="C313" s="37"/>
      <c r="D313" s="202" t="s">
        <v>146</v>
      </c>
      <c r="E313" s="37"/>
      <c r="F313" s="203" t="s">
        <v>349</v>
      </c>
      <c r="G313" s="37"/>
      <c r="H313" s="37"/>
      <c r="I313" s="204"/>
      <c r="J313" s="37"/>
      <c r="K313" s="37"/>
      <c r="L313" s="40"/>
      <c r="M313" s="205"/>
      <c r="N313" s="206"/>
      <c r="O313" s="72"/>
      <c r="P313" s="72"/>
      <c r="Q313" s="72"/>
      <c r="R313" s="72"/>
      <c r="S313" s="72"/>
      <c r="T313" s="73"/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T313" s="18" t="s">
        <v>146</v>
      </c>
      <c r="AU313" s="18" t="s">
        <v>84</v>
      </c>
    </row>
    <row r="314" spans="1:65" s="12" customFormat="1" ht="22.9" customHeight="1">
      <c r="B314" s="172"/>
      <c r="C314" s="173"/>
      <c r="D314" s="174" t="s">
        <v>73</v>
      </c>
      <c r="E314" s="186" t="s">
        <v>351</v>
      </c>
      <c r="F314" s="186" t="s">
        <v>352</v>
      </c>
      <c r="G314" s="173"/>
      <c r="H314" s="173"/>
      <c r="I314" s="176"/>
      <c r="J314" s="187">
        <f>BK314</f>
        <v>0</v>
      </c>
      <c r="K314" s="173"/>
      <c r="L314" s="178"/>
      <c r="M314" s="179"/>
      <c r="N314" s="180"/>
      <c r="O314" s="180"/>
      <c r="P314" s="181">
        <f>SUM(P315:P316)</f>
        <v>0</v>
      </c>
      <c r="Q314" s="180"/>
      <c r="R314" s="181">
        <f>SUM(R315:R316)</f>
        <v>0</v>
      </c>
      <c r="S314" s="180"/>
      <c r="T314" s="182">
        <f>SUM(T315:T316)</f>
        <v>0</v>
      </c>
      <c r="AR314" s="183" t="s">
        <v>82</v>
      </c>
      <c r="AT314" s="184" t="s">
        <v>73</v>
      </c>
      <c r="AU314" s="184" t="s">
        <v>82</v>
      </c>
      <c r="AY314" s="183" t="s">
        <v>138</v>
      </c>
      <c r="BK314" s="185">
        <f>SUM(BK315:BK316)</f>
        <v>0</v>
      </c>
    </row>
    <row r="315" spans="1:65" s="2" customFormat="1" ht="55.5" customHeight="1">
      <c r="A315" s="35"/>
      <c r="B315" s="36"/>
      <c r="C315" s="188" t="s">
        <v>353</v>
      </c>
      <c r="D315" s="188" t="s">
        <v>141</v>
      </c>
      <c r="E315" s="189" t="s">
        <v>354</v>
      </c>
      <c r="F315" s="190" t="s">
        <v>355</v>
      </c>
      <c r="G315" s="191" t="s">
        <v>238</v>
      </c>
      <c r="H315" s="192">
        <v>16.027999999999999</v>
      </c>
      <c r="I315" s="193"/>
      <c r="J315" s="194">
        <f>ROUND(I315*H315,2)</f>
        <v>0</v>
      </c>
      <c r="K315" s="195"/>
      <c r="L315" s="40"/>
      <c r="M315" s="196" t="s">
        <v>1</v>
      </c>
      <c r="N315" s="197" t="s">
        <v>39</v>
      </c>
      <c r="O315" s="72"/>
      <c r="P315" s="198">
        <f>O315*H315</f>
        <v>0</v>
      </c>
      <c r="Q315" s="198">
        <v>0</v>
      </c>
      <c r="R315" s="198">
        <f>Q315*H315</f>
        <v>0</v>
      </c>
      <c r="S315" s="198">
        <v>0</v>
      </c>
      <c r="T315" s="199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00" t="s">
        <v>145</v>
      </c>
      <c r="AT315" s="200" t="s">
        <v>141</v>
      </c>
      <c r="AU315" s="200" t="s">
        <v>84</v>
      </c>
      <c r="AY315" s="18" t="s">
        <v>138</v>
      </c>
      <c r="BE315" s="201">
        <f>IF(N315="základní",J315,0)</f>
        <v>0</v>
      </c>
      <c r="BF315" s="201">
        <f>IF(N315="snížená",J315,0)</f>
        <v>0</v>
      </c>
      <c r="BG315" s="201">
        <f>IF(N315="zákl. přenesená",J315,0)</f>
        <v>0</v>
      </c>
      <c r="BH315" s="201">
        <f>IF(N315="sníž. přenesená",J315,0)</f>
        <v>0</v>
      </c>
      <c r="BI315" s="201">
        <f>IF(N315="nulová",J315,0)</f>
        <v>0</v>
      </c>
      <c r="BJ315" s="18" t="s">
        <v>82</v>
      </c>
      <c r="BK315" s="201">
        <f>ROUND(I315*H315,2)</f>
        <v>0</v>
      </c>
      <c r="BL315" s="18" t="s">
        <v>145</v>
      </c>
      <c r="BM315" s="200" t="s">
        <v>356</v>
      </c>
    </row>
    <row r="316" spans="1:65" s="2" customFormat="1" ht="39">
      <c r="A316" s="35"/>
      <c r="B316" s="36"/>
      <c r="C316" s="37"/>
      <c r="D316" s="202" t="s">
        <v>146</v>
      </c>
      <c r="E316" s="37"/>
      <c r="F316" s="203" t="s">
        <v>355</v>
      </c>
      <c r="G316" s="37"/>
      <c r="H316" s="37"/>
      <c r="I316" s="204"/>
      <c r="J316" s="37"/>
      <c r="K316" s="37"/>
      <c r="L316" s="40"/>
      <c r="M316" s="205"/>
      <c r="N316" s="206"/>
      <c r="O316" s="72"/>
      <c r="P316" s="72"/>
      <c r="Q316" s="72"/>
      <c r="R316" s="72"/>
      <c r="S316" s="72"/>
      <c r="T316" s="73"/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T316" s="18" t="s">
        <v>146</v>
      </c>
      <c r="AU316" s="18" t="s">
        <v>84</v>
      </c>
    </row>
    <row r="317" spans="1:65" s="12" customFormat="1" ht="25.9" customHeight="1">
      <c r="B317" s="172"/>
      <c r="C317" s="173"/>
      <c r="D317" s="174" t="s">
        <v>73</v>
      </c>
      <c r="E317" s="175" t="s">
        <v>357</v>
      </c>
      <c r="F317" s="175" t="s">
        <v>357</v>
      </c>
      <c r="G317" s="173"/>
      <c r="H317" s="173"/>
      <c r="I317" s="176"/>
      <c r="J317" s="177">
        <f>BK317</f>
        <v>0</v>
      </c>
      <c r="K317" s="173"/>
      <c r="L317" s="178"/>
      <c r="M317" s="179"/>
      <c r="N317" s="180"/>
      <c r="O317" s="180"/>
      <c r="P317" s="181">
        <f>P318+P329+P332+P347+P401+P444+P462+P470+P494+P536+P580</f>
        <v>0</v>
      </c>
      <c r="Q317" s="180"/>
      <c r="R317" s="181">
        <f>R318+R329+R332+R347+R401+R444+R462+R470+R494+R536+R580</f>
        <v>0</v>
      </c>
      <c r="S317" s="180"/>
      <c r="T317" s="182">
        <f>T318+T329+T332+T347+T401+T444+T462+T470+T494+T536+T580</f>
        <v>0</v>
      </c>
      <c r="AR317" s="183" t="s">
        <v>84</v>
      </c>
      <c r="AT317" s="184" t="s">
        <v>73</v>
      </c>
      <c r="AU317" s="184" t="s">
        <v>74</v>
      </c>
      <c r="AY317" s="183" t="s">
        <v>138</v>
      </c>
      <c r="BK317" s="185">
        <f>BK318+BK329+BK332+BK347+BK401+BK444+BK462+BK470+BK494+BK536+BK580</f>
        <v>0</v>
      </c>
    </row>
    <row r="318" spans="1:65" s="12" customFormat="1" ht="22.9" customHeight="1">
      <c r="B318" s="172"/>
      <c r="C318" s="173"/>
      <c r="D318" s="174" t="s">
        <v>73</v>
      </c>
      <c r="E318" s="186" t="s">
        <v>358</v>
      </c>
      <c r="F318" s="186" t="s">
        <v>359</v>
      </c>
      <c r="G318" s="173"/>
      <c r="H318" s="173"/>
      <c r="I318" s="176"/>
      <c r="J318" s="187">
        <f>BK318</f>
        <v>0</v>
      </c>
      <c r="K318" s="173"/>
      <c r="L318" s="178"/>
      <c r="M318" s="179"/>
      <c r="N318" s="180"/>
      <c r="O318" s="180"/>
      <c r="P318" s="181">
        <f>SUM(P319:P328)</f>
        <v>0</v>
      </c>
      <c r="Q318" s="180"/>
      <c r="R318" s="181">
        <f>SUM(R319:R328)</f>
        <v>0</v>
      </c>
      <c r="S318" s="180"/>
      <c r="T318" s="182">
        <f>SUM(T319:T328)</f>
        <v>0</v>
      </c>
      <c r="AR318" s="183" t="s">
        <v>84</v>
      </c>
      <c r="AT318" s="184" t="s">
        <v>73</v>
      </c>
      <c r="AU318" s="184" t="s">
        <v>82</v>
      </c>
      <c r="AY318" s="183" t="s">
        <v>138</v>
      </c>
      <c r="BK318" s="185">
        <f>SUM(BK319:BK328)</f>
        <v>0</v>
      </c>
    </row>
    <row r="319" spans="1:65" s="2" customFormat="1" ht="33" customHeight="1">
      <c r="A319" s="35"/>
      <c r="B319" s="36"/>
      <c r="C319" s="188" t="s">
        <v>249</v>
      </c>
      <c r="D319" s="188" t="s">
        <v>141</v>
      </c>
      <c r="E319" s="189" t="s">
        <v>360</v>
      </c>
      <c r="F319" s="190" t="s">
        <v>361</v>
      </c>
      <c r="G319" s="191" t="s">
        <v>170</v>
      </c>
      <c r="H319" s="192">
        <v>11.04</v>
      </c>
      <c r="I319" s="193"/>
      <c r="J319" s="194">
        <f>ROUND(I319*H319,2)</f>
        <v>0</v>
      </c>
      <c r="K319" s="195"/>
      <c r="L319" s="40"/>
      <c r="M319" s="196" t="s">
        <v>1</v>
      </c>
      <c r="N319" s="197" t="s">
        <v>39</v>
      </c>
      <c r="O319" s="72"/>
      <c r="P319" s="198">
        <f>O319*H319</f>
        <v>0</v>
      </c>
      <c r="Q319" s="198">
        <v>0</v>
      </c>
      <c r="R319" s="198">
        <f>Q319*H319</f>
        <v>0</v>
      </c>
      <c r="S319" s="198">
        <v>0</v>
      </c>
      <c r="T319" s="199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00" t="s">
        <v>187</v>
      </c>
      <c r="AT319" s="200" t="s">
        <v>141</v>
      </c>
      <c r="AU319" s="200" t="s">
        <v>84</v>
      </c>
      <c r="AY319" s="18" t="s">
        <v>138</v>
      </c>
      <c r="BE319" s="201">
        <f>IF(N319="základní",J319,0)</f>
        <v>0</v>
      </c>
      <c r="BF319" s="201">
        <f>IF(N319="snížená",J319,0)</f>
        <v>0</v>
      </c>
      <c r="BG319" s="201">
        <f>IF(N319="zákl. přenesená",J319,0)</f>
        <v>0</v>
      </c>
      <c r="BH319" s="201">
        <f>IF(N319="sníž. přenesená",J319,0)</f>
        <v>0</v>
      </c>
      <c r="BI319" s="201">
        <f>IF(N319="nulová",J319,0)</f>
        <v>0</v>
      </c>
      <c r="BJ319" s="18" t="s">
        <v>82</v>
      </c>
      <c r="BK319" s="201">
        <f>ROUND(I319*H319,2)</f>
        <v>0</v>
      </c>
      <c r="BL319" s="18" t="s">
        <v>187</v>
      </c>
      <c r="BM319" s="200" t="s">
        <v>362</v>
      </c>
    </row>
    <row r="320" spans="1:65" s="2" customFormat="1" ht="19.5">
      <c r="A320" s="35"/>
      <c r="B320" s="36"/>
      <c r="C320" s="37"/>
      <c r="D320" s="202" t="s">
        <v>146</v>
      </c>
      <c r="E320" s="37"/>
      <c r="F320" s="203" t="s">
        <v>361</v>
      </c>
      <c r="G320" s="37"/>
      <c r="H320" s="37"/>
      <c r="I320" s="204"/>
      <c r="J320" s="37"/>
      <c r="K320" s="37"/>
      <c r="L320" s="40"/>
      <c r="M320" s="205"/>
      <c r="N320" s="206"/>
      <c r="O320" s="72"/>
      <c r="P320" s="72"/>
      <c r="Q320" s="72"/>
      <c r="R320" s="72"/>
      <c r="S320" s="72"/>
      <c r="T320" s="73"/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T320" s="18" t="s">
        <v>146</v>
      </c>
      <c r="AU320" s="18" t="s">
        <v>84</v>
      </c>
    </row>
    <row r="321" spans="1:65" s="2" customFormat="1" ht="21.75" customHeight="1">
      <c r="A321" s="35"/>
      <c r="B321" s="36"/>
      <c r="C321" s="239" t="s">
        <v>363</v>
      </c>
      <c r="D321" s="239" t="s">
        <v>162</v>
      </c>
      <c r="E321" s="240" t="s">
        <v>364</v>
      </c>
      <c r="F321" s="241" t="s">
        <v>365</v>
      </c>
      <c r="G321" s="242" t="s">
        <v>170</v>
      </c>
      <c r="H321" s="243">
        <v>22.521999999999998</v>
      </c>
      <c r="I321" s="244"/>
      <c r="J321" s="245">
        <f>ROUND(I321*H321,2)</f>
        <v>0</v>
      </c>
      <c r="K321" s="246"/>
      <c r="L321" s="247"/>
      <c r="M321" s="248" t="s">
        <v>1</v>
      </c>
      <c r="N321" s="249" t="s">
        <v>39</v>
      </c>
      <c r="O321" s="72"/>
      <c r="P321" s="198">
        <f>O321*H321</f>
        <v>0</v>
      </c>
      <c r="Q321" s="198">
        <v>0</v>
      </c>
      <c r="R321" s="198">
        <f>Q321*H321</f>
        <v>0</v>
      </c>
      <c r="S321" s="198">
        <v>0</v>
      </c>
      <c r="T321" s="199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00" t="s">
        <v>224</v>
      </c>
      <c r="AT321" s="200" t="s">
        <v>162</v>
      </c>
      <c r="AU321" s="200" t="s">
        <v>84</v>
      </c>
      <c r="AY321" s="18" t="s">
        <v>138</v>
      </c>
      <c r="BE321" s="201">
        <f>IF(N321="základní",J321,0)</f>
        <v>0</v>
      </c>
      <c r="BF321" s="201">
        <f>IF(N321="snížená",J321,0)</f>
        <v>0</v>
      </c>
      <c r="BG321" s="201">
        <f>IF(N321="zákl. přenesená",J321,0)</f>
        <v>0</v>
      </c>
      <c r="BH321" s="201">
        <f>IF(N321="sníž. přenesená",J321,0)</f>
        <v>0</v>
      </c>
      <c r="BI321" s="201">
        <f>IF(N321="nulová",J321,0)</f>
        <v>0</v>
      </c>
      <c r="BJ321" s="18" t="s">
        <v>82</v>
      </c>
      <c r="BK321" s="201">
        <f>ROUND(I321*H321,2)</f>
        <v>0</v>
      </c>
      <c r="BL321" s="18" t="s">
        <v>187</v>
      </c>
      <c r="BM321" s="200" t="s">
        <v>366</v>
      </c>
    </row>
    <row r="322" spans="1:65" s="2" customFormat="1" ht="11.25">
      <c r="A322" s="35"/>
      <c r="B322" s="36"/>
      <c r="C322" s="37"/>
      <c r="D322" s="202" t="s">
        <v>146</v>
      </c>
      <c r="E322" s="37"/>
      <c r="F322" s="203" t="s">
        <v>365</v>
      </c>
      <c r="G322" s="37"/>
      <c r="H322" s="37"/>
      <c r="I322" s="204"/>
      <c r="J322" s="37"/>
      <c r="K322" s="37"/>
      <c r="L322" s="40"/>
      <c r="M322" s="205"/>
      <c r="N322" s="206"/>
      <c r="O322" s="72"/>
      <c r="P322" s="72"/>
      <c r="Q322" s="72"/>
      <c r="R322" s="72"/>
      <c r="S322" s="72"/>
      <c r="T322" s="73"/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T322" s="18" t="s">
        <v>146</v>
      </c>
      <c r="AU322" s="18" t="s">
        <v>84</v>
      </c>
    </row>
    <row r="323" spans="1:65" s="2" customFormat="1" ht="44.25" customHeight="1">
      <c r="A323" s="35"/>
      <c r="B323" s="36"/>
      <c r="C323" s="188" t="s">
        <v>253</v>
      </c>
      <c r="D323" s="188" t="s">
        <v>141</v>
      </c>
      <c r="E323" s="189" t="s">
        <v>367</v>
      </c>
      <c r="F323" s="190" t="s">
        <v>368</v>
      </c>
      <c r="G323" s="191" t="s">
        <v>170</v>
      </c>
      <c r="H323" s="192">
        <v>53.65</v>
      </c>
      <c r="I323" s="193"/>
      <c r="J323" s="194">
        <f>ROUND(I323*H323,2)</f>
        <v>0</v>
      </c>
      <c r="K323" s="195"/>
      <c r="L323" s="40"/>
      <c r="M323" s="196" t="s">
        <v>1</v>
      </c>
      <c r="N323" s="197" t="s">
        <v>39</v>
      </c>
      <c r="O323" s="72"/>
      <c r="P323" s="198">
        <f>O323*H323</f>
        <v>0</v>
      </c>
      <c r="Q323" s="198">
        <v>0</v>
      </c>
      <c r="R323" s="198">
        <f>Q323*H323</f>
        <v>0</v>
      </c>
      <c r="S323" s="198">
        <v>0</v>
      </c>
      <c r="T323" s="199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00" t="s">
        <v>187</v>
      </c>
      <c r="AT323" s="200" t="s">
        <v>141</v>
      </c>
      <c r="AU323" s="200" t="s">
        <v>84</v>
      </c>
      <c r="AY323" s="18" t="s">
        <v>138</v>
      </c>
      <c r="BE323" s="201">
        <f>IF(N323="základní",J323,0)</f>
        <v>0</v>
      </c>
      <c r="BF323" s="201">
        <f>IF(N323="snížená",J323,0)</f>
        <v>0</v>
      </c>
      <c r="BG323" s="201">
        <f>IF(N323="zákl. přenesená",J323,0)</f>
        <v>0</v>
      </c>
      <c r="BH323" s="201">
        <f>IF(N323="sníž. přenesená",J323,0)</f>
        <v>0</v>
      </c>
      <c r="BI323" s="201">
        <f>IF(N323="nulová",J323,0)</f>
        <v>0</v>
      </c>
      <c r="BJ323" s="18" t="s">
        <v>82</v>
      </c>
      <c r="BK323" s="201">
        <f>ROUND(I323*H323,2)</f>
        <v>0</v>
      </c>
      <c r="BL323" s="18" t="s">
        <v>187</v>
      </c>
      <c r="BM323" s="200" t="s">
        <v>369</v>
      </c>
    </row>
    <row r="324" spans="1:65" s="2" customFormat="1" ht="29.25">
      <c r="A324" s="35"/>
      <c r="B324" s="36"/>
      <c r="C324" s="37"/>
      <c r="D324" s="202" t="s">
        <v>146</v>
      </c>
      <c r="E324" s="37"/>
      <c r="F324" s="203" t="s">
        <v>368</v>
      </c>
      <c r="G324" s="37"/>
      <c r="H324" s="37"/>
      <c r="I324" s="204"/>
      <c r="J324" s="37"/>
      <c r="K324" s="37"/>
      <c r="L324" s="40"/>
      <c r="M324" s="205"/>
      <c r="N324" s="206"/>
      <c r="O324" s="72"/>
      <c r="P324" s="72"/>
      <c r="Q324" s="72"/>
      <c r="R324" s="72"/>
      <c r="S324" s="72"/>
      <c r="T324" s="73"/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T324" s="18" t="s">
        <v>146</v>
      </c>
      <c r="AU324" s="18" t="s">
        <v>84</v>
      </c>
    </row>
    <row r="325" spans="1:65" s="2" customFormat="1" ht="16.5" customHeight="1">
      <c r="A325" s="35"/>
      <c r="B325" s="36"/>
      <c r="C325" s="239" t="s">
        <v>370</v>
      </c>
      <c r="D325" s="239" t="s">
        <v>162</v>
      </c>
      <c r="E325" s="240" t="s">
        <v>371</v>
      </c>
      <c r="F325" s="241" t="s">
        <v>372</v>
      </c>
      <c r="G325" s="242" t="s">
        <v>170</v>
      </c>
      <c r="H325" s="243">
        <v>61.698</v>
      </c>
      <c r="I325" s="244"/>
      <c r="J325" s="245">
        <f>ROUND(I325*H325,2)</f>
        <v>0</v>
      </c>
      <c r="K325" s="246"/>
      <c r="L325" s="247"/>
      <c r="M325" s="248" t="s">
        <v>1</v>
      </c>
      <c r="N325" s="249" t="s">
        <v>39</v>
      </c>
      <c r="O325" s="72"/>
      <c r="P325" s="198">
        <f>O325*H325</f>
        <v>0</v>
      </c>
      <c r="Q325" s="198">
        <v>0</v>
      </c>
      <c r="R325" s="198">
        <f>Q325*H325</f>
        <v>0</v>
      </c>
      <c r="S325" s="198">
        <v>0</v>
      </c>
      <c r="T325" s="199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00" t="s">
        <v>224</v>
      </c>
      <c r="AT325" s="200" t="s">
        <v>162</v>
      </c>
      <c r="AU325" s="200" t="s">
        <v>84</v>
      </c>
      <c r="AY325" s="18" t="s">
        <v>138</v>
      </c>
      <c r="BE325" s="201">
        <f>IF(N325="základní",J325,0)</f>
        <v>0</v>
      </c>
      <c r="BF325" s="201">
        <f>IF(N325="snížená",J325,0)</f>
        <v>0</v>
      </c>
      <c r="BG325" s="201">
        <f>IF(N325="zákl. přenesená",J325,0)</f>
        <v>0</v>
      </c>
      <c r="BH325" s="201">
        <f>IF(N325="sníž. přenesená",J325,0)</f>
        <v>0</v>
      </c>
      <c r="BI325" s="201">
        <f>IF(N325="nulová",J325,0)</f>
        <v>0</v>
      </c>
      <c r="BJ325" s="18" t="s">
        <v>82</v>
      </c>
      <c r="BK325" s="201">
        <f>ROUND(I325*H325,2)</f>
        <v>0</v>
      </c>
      <c r="BL325" s="18" t="s">
        <v>187</v>
      </c>
      <c r="BM325" s="200" t="s">
        <v>373</v>
      </c>
    </row>
    <row r="326" spans="1:65" s="2" customFormat="1" ht="11.25">
      <c r="A326" s="35"/>
      <c r="B326" s="36"/>
      <c r="C326" s="37"/>
      <c r="D326" s="202" t="s">
        <v>146</v>
      </c>
      <c r="E326" s="37"/>
      <c r="F326" s="203" t="s">
        <v>372</v>
      </c>
      <c r="G326" s="37"/>
      <c r="H326" s="37"/>
      <c r="I326" s="204"/>
      <c r="J326" s="37"/>
      <c r="K326" s="37"/>
      <c r="L326" s="40"/>
      <c r="M326" s="205"/>
      <c r="N326" s="206"/>
      <c r="O326" s="72"/>
      <c r="P326" s="72"/>
      <c r="Q326" s="72"/>
      <c r="R326" s="72"/>
      <c r="S326" s="72"/>
      <c r="T326" s="73"/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T326" s="18" t="s">
        <v>146</v>
      </c>
      <c r="AU326" s="18" t="s">
        <v>84</v>
      </c>
    </row>
    <row r="327" spans="1:65" s="2" customFormat="1" ht="44.25" customHeight="1">
      <c r="A327" s="35"/>
      <c r="B327" s="36"/>
      <c r="C327" s="188" t="s">
        <v>257</v>
      </c>
      <c r="D327" s="188" t="s">
        <v>141</v>
      </c>
      <c r="E327" s="189" t="s">
        <v>374</v>
      </c>
      <c r="F327" s="190" t="s">
        <v>375</v>
      </c>
      <c r="G327" s="191" t="s">
        <v>376</v>
      </c>
      <c r="H327" s="261"/>
      <c r="I327" s="193"/>
      <c r="J327" s="194">
        <f>ROUND(I327*H327,2)</f>
        <v>0</v>
      </c>
      <c r="K327" s="195"/>
      <c r="L327" s="40"/>
      <c r="M327" s="196" t="s">
        <v>1</v>
      </c>
      <c r="N327" s="197" t="s">
        <v>39</v>
      </c>
      <c r="O327" s="72"/>
      <c r="P327" s="198">
        <f>O327*H327</f>
        <v>0</v>
      </c>
      <c r="Q327" s="198">
        <v>0</v>
      </c>
      <c r="R327" s="198">
        <f>Q327*H327</f>
        <v>0</v>
      </c>
      <c r="S327" s="198">
        <v>0</v>
      </c>
      <c r="T327" s="199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00" t="s">
        <v>187</v>
      </c>
      <c r="AT327" s="200" t="s">
        <v>141</v>
      </c>
      <c r="AU327" s="200" t="s">
        <v>84</v>
      </c>
      <c r="AY327" s="18" t="s">
        <v>138</v>
      </c>
      <c r="BE327" s="201">
        <f>IF(N327="základní",J327,0)</f>
        <v>0</v>
      </c>
      <c r="BF327" s="201">
        <f>IF(N327="snížená",J327,0)</f>
        <v>0</v>
      </c>
      <c r="BG327" s="201">
        <f>IF(N327="zákl. přenesená",J327,0)</f>
        <v>0</v>
      </c>
      <c r="BH327" s="201">
        <f>IF(N327="sníž. přenesená",J327,0)</f>
        <v>0</v>
      </c>
      <c r="BI327" s="201">
        <f>IF(N327="nulová",J327,0)</f>
        <v>0</v>
      </c>
      <c r="BJ327" s="18" t="s">
        <v>82</v>
      </c>
      <c r="BK327" s="201">
        <f>ROUND(I327*H327,2)</f>
        <v>0</v>
      </c>
      <c r="BL327" s="18" t="s">
        <v>187</v>
      </c>
      <c r="BM327" s="200" t="s">
        <v>377</v>
      </c>
    </row>
    <row r="328" spans="1:65" s="2" customFormat="1" ht="29.25">
      <c r="A328" s="35"/>
      <c r="B328" s="36"/>
      <c r="C328" s="37"/>
      <c r="D328" s="202" t="s">
        <v>146</v>
      </c>
      <c r="E328" s="37"/>
      <c r="F328" s="203" t="s">
        <v>375</v>
      </c>
      <c r="G328" s="37"/>
      <c r="H328" s="37"/>
      <c r="I328" s="204"/>
      <c r="J328" s="37"/>
      <c r="K328" s="37"/>
      <c r="L328" s="40"/>
      <c r="M328" s="205"/>
      <c r="N328" s="206"/>
      <c r="O328" s="72"/>
      <c r="P328" s="72"/>
      <c r="Q328" s="72"/>
      <c r="R328" s="72"/>
      <c r="S328" s="72"/>
      <c r="T328" s="73"/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T328" s="18" t="s">
        <v>146</v>
      </c>
      <c r="AU328" s="18" t="s">
        <v>84</v>
      </c>
    </row>
    <row r="329" spans="1:65" s="12" customFormat="1" ht="22.9" customHeight="1">
      <c r="B329" s="172"/>
      <c r="C329" s="173"/>
      <c r="D329" s="174" t="s">
        <v>73</v>
      </c>
      <c r="E329" s="186" t="s">
        <v>378</v>
      </c>
      <c r="F329" s="186" t="s">
        <v>379</v>
      </c>
      <c r="G329" s="173"/>
      <c r="H329" s="173"/>
      <c r="I329" s="176"/>
      <c r="J329" s="187">
        <f>BK329</f>
        <v>0</v>
      </c>
      <c r="K329" s="173"/>
      <c r="L329" s="178"/>
      <c r="M329" s="179"/>
      <c r="N329" s="180"/>
      <c r="O329" s="180"/>
      <c r="P329" s="181">
        <f>SUM(P330:P331)</f>
        <v>0</v>
      </c>
      <c r="Q329" s="180"/>
      <c r="R329" s="181">
        <f>SUM(R330:R331)</f>
        <v>0</v>
      </c>
      <c r="S329" s="180"/>
      <c r="T329" s="182">
        <f>SUM(T330:T331)</f>
        <v>0</v>
      </c>
      <c r="AR329" s="183" t="s">
        <v>84</v>
      </c>
      <c r="AT329" s="184" t="s">
        <v>73</v>
      </c>
      <c r="AU329" s="184" t="s">
        <v>82</v>
      </c>
      <c r="AY329" s="183" t="s">
        <v>138</v>
      </c>
      <c r="BK329" s="185">
        <f>SUM(BK330:BK331)</f>
        <v>0</v>
      </c>
    </row>
    <row r="330" spans="1:65" s="2" customFormat="1" ht="33" customHeight="1">
      <c r="A330" s="35"/>
      <c r="B330" s="36"/>
      <c r="C330" s="188" t="s">
        <v>380</v>
      </c>
      <c r="D330" s="188" t="s">
        <v>141</v>
      </c>
      <c r="E330" s="189" t="s">
        <v>381</v>
      </c>
      <c r="F330" s="190" t="s">
        <v>382</v>
      </c>
      <c r="G330" s="191" t="s">
        <v>383</v>
      </c>
      <c r="H330" s="192">
        <v>1</v>
      </c>
      <c r="I330" s="193"/>
      <c r="J330" s="194">
        <f>ROUND(I330*H330,2)</f>
        <v>0</v>
      </c>
      <c r="K330" s="195"/>
      <c r="L330" s="40"/>
      <c r="M330" s="196" t="s">
        <v>1</v>
      </c>
      <c r="N330" s="197" t="s">
        <v>39</v>
      </c>
      <c r="O330" s="72"/>
      <c r="P330" s="198">
        <f>O330*H330</f>
        <v>0</v>
      </c>
      <c r="Q330" s="198">
        <v>0</v>
      </c>
      <c r="R330" s="198">
        <f>Q330*H330</f>
        <v>0</v>
      </c>
      <c r="S330" s="198">
        <v>0</v>
      </c>
      <c r="T330" s="199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00" t="s">
        <v>187</v>
      </c>
      <c r="AT330" s="200" t="s">
        <v>141</v>
      </c>
      <c r="AU330" s="200" t="s">
        <v>84</v>
      </c>
      <c r="AY330" s="18" t="s">
        <v>138</v>
      </c>
      <c r="BE330" s="201">
        <f>IF(N330="základní",J330,0)</f>
        <v>0</v>
      </c>
      <c r="BF330" s="201">
        <f>IF(N330="snížená",J330,0)</f>
        <v>0</v>
      </c>
      <c r="BG330" s="201">
        <f>IF(N330="zákl. přenesená",J330,0)</f>
        <v>0</v>
      </c>
      <c r="BH330" s="201">
        <f>IF(N330="sníž. přenesená",J330,0)</f>
        <v>0</v>
      </c>
      <c r="BI330" s="201">
        <f>IF(N330="nulová",J330,0)</f>
        <v>0</v>
      </c>
      <c r="BJ330" s="18" t="s">
        <v>82</v>
      </c>
      <c r="BK330" s="201">
        <f>ROUND(I330*H330,2)</f>
        <v>0</v>
      </c>
      <c r="BL330" s="18" t="s">
        <v>187</v>
      </c>
      <c r="BM330" s="200" t="s">
        <v>384</v>
      </c>
    </row>
    <row r="331" spans="1:65" s="2" customFormat="1" ht="29.25">
      <c r="A331" s="35"/>
      <c r="B331" s="36"/>
      <c r="C331" s="37"/>
      <c r="D331" s="202" t="s">
        <v>146</v>
      </c>
      <c r="E331" s="37"/>
      <c r="F331" s="203" t="s">
        <v>382</v>
      </c>
      <c r="G331" s="37"/>
      <c r="H331" s="37"/>
      <c r="I331" s="204"/>
      <c r="J331" s="37"/>
      <c r="K331" s="37"/>
      <c r="L331" s="40"/>
      <c r="M331" s="205"/>
      <c r="N331" s="206"/>
      <c r="O331" s="72"/>
      <c r="P331" s="72"/>
      <c r="Q331" s="72"/>
      <c r="R331" s="72"/>
      <c r="S331" s="72"/>
      <c r="T331" s="73"/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T331" s="18" t="s">
        <v>146</v>
      </c>
      <c r="AU331" s="18" t="s">
        <v>84</v>
      </c>
    </row>
    <row r="332" spans="1:65" s="12" customFormat="1" ht="22.9" customHeight="1">
      <c r="B332" s="172"/>
      <c r="C332" s="173"/>
      <c r="D332" s="174" t="s">
        <v>73</v>
      </c>
      <c r="E332" s="186" t="s">
        <v>385</v>
      </c>
      <c r="F332" s="186" t="s">
        <v>386</v>
      </c>
      <c r="G332" s="173"/>
      <c r="H332" s="173"/>
      <c r="I332" s="176"/>
      <c r="J332" s="187">
        <f>BK332</f>
        <v>0</v>
      </c>
      <c r="K332" s="173"/>
      <c r="L332" s="178"/>
      <c r="M332" s="179"/>
      <c r="N332" s="180"/>
      <c r="O332" s="180"/>
      <c r="P332" s="181">
        <f>SUM(P333:P346)</f>
        <v>0</v>
      </c>
      <c r="Q332" s="180"/>
      <c r="R332" s="181">
        <f>SUM(R333:R346)</f>
        <v>0</v>
      </c>
      <c r="S332" s="180"/>
      <c r="T332" s="182">
        <f>SUM(T333:T346)</f>
        <v>0</v>
      </c>
      <c r="AR332" s="183" t="s">
        <v>84</v>
      </c>
      <c r="AT332" s="184" t="s">
        <v>73</v>
      </c>
      <c r="AU332" s="184" t="s">
        <v>82</v>
      </c>
      <c r="AY332" s="183" t="s">
        <v>138</v>
      </c>
      <c r="BK332" s="185">
        <f>SUM(BK333:BK346)</f>
        <v>0</v>
      </c>
    </row>
    <row r="333" spans="1:65" s="2" customFormat="1" ht="44.25" customHeight="1">
      <c r="A333" s="35"/>
      <c r="B333" s="36"/>
      <c r="C333" s="188" t="s">
        <v>387</v>
      </c>
      <c r="D333" s="188" t="s">
        <v>141</v>
      </c>
      <c r="E333" s="189" t="s">
        <v>388</v>
      </c>
      <c r="F333" s="190" t="s">
        <v>389</v>
      </c>
      <c r="G333" s="191" t="s">
        <v>154</v>
      </c>
      <c r="H333" s="192">
        <v>0.96599999999999997</v>
      </c>
      <c r="I333" s="193"/>
      <c r="J333" s="194">
        <f>ROUND(I333*H333,2)</f>
        <v>0</v>
      </c>
      <c r="K333" s="195"/>
      <c r="L333" s="40"/>
      <c r="M333" s="196" t="s">
        <v>1</v>
      </c>
      <c r="N333" s="197" t="s">
        <v>39</v>
      </c>
      <c r="O333" s="72"/>
      <c r="P333" s="198">
        <f>O333*H333</f>
        <v>0</v>
      </c>
      <c r="Q333" s="198">
        <v>0</v>
      </c>
      <c r="R333" s="198">
        <f>Q333*H333</f>
        <v>0</v>
      </c>
      <c r="S333" s="198">
        <v>0</v>
      </c>
      <c r="T333" s="199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00" t="s">
        <v>187</v>
      </c>
      <c r="AT333" s="200" t="s">
        <v>141</v>
      </c>
      <c r="AU333" s="200" t="s">
        <v>84</v>
      </c>
      <c r="AY333" s="18" t="s">
        <v>138</v>
      </c>
      <c r="BE333" s="201">
        <f>IF(N333="základní",J333,0)</f>
        <v>0</v>
      </c>
      <c r="BF333" s="201">
        <f>IF(N333="snížená",J333,0)</f>
        <v>0</v>
      </c>
      <c r="BG333" s="201">
        <f>IF(N333="zákl. přenesená",J333,0)</f>
        <v>0</v>
      </c>
      <c r="BH333" s="201">
        <f>IF(N333="sníž. přenesená",J333,0)</f>
        <v>0</v>
      </c>
      <c r="BI333" s="201">
        <f>IF(N333="nulová",J333,0)</f>
        <v>0</v>
      </c>
      <c r="BJ333" s="18" t="s">
        <v>82</v>
      </c>
      <c r="BK333" s="201">
        <f>ROUND(I333*H333,2)</f>
        <v>0</v>
      </c>
      <c r="BL333" s="18" t="s">
        <v>187</v>
      </c>
      <c r="BM333" s="200" t="s">
        <v>390</v>
      </c>
    </row>
    <row r="334" spans="1:65" s="2" customFormat="1" ht="29.25">
      <c r="A334" s="35"/>
      <c r="B334" s="36"/>
      <c r="C334" s="37"/>
      <c r="D334" s="202" t="s">
        <v>146</v>
      </c>
      <c r="E334" s="37"/>
      <c r="F334" s="203" t="s">
        <v>389</v>
      </c>
      <c r="G334" s="37"/>
      <c r="H334" s="37"/>
      <c r="I334" s="204"/>
      <c r="J334" s="37"/>
      <c r="K334" s="37"/>
      <c r="L334" s="40"/>
      <c r="M334" s="205"/>
      <c r="N334" s="206"/>
      <c r="O334" s="72"/>
      <c r="P334" s="72"/>
      <c r="Q334" s="72"/>
      <c r="R334" s="72"/>
      <c r="S334" s="72"/>
      <c r="T334" s="73"/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T334" s="18" t="s">
        <v>146</v>
      </c>
      <c r="AU334" s="18" t="s">
        <v>84</v>
      </c>
    </row>
    <row r="335" spans="1:65" s="2" customFormat="1" ht="21.75" customHeight="1">
      <c r="A335" s="35"/>
      <c r="B335" s="36"/>
      <c r="C335" s="188" t="s">
        <v>269</v>
      </c>
      <c r="D335" s="188" t="s">
        <v>141</v>
      </c>
      <c r="E335" s="189" t="s">
        <v>391</v>
      </c>
      <c r="F335" s="190" t="s">
        <v>392</v>
      </c>
      <c r="G335" s="191" t="s">
        <v>170</v>
      </c>
      <c r="H335" s="192">
        <v>42.61</v>
      </c>
      <c r="I335" s="193"/>
      <c r="J335" s="194">
        <f>ROUND(I335*H335,2)</f>
        <v>0</v>
      </c>
      <c r="K335" s="195"/>
      <c r="L335" s="40"/>
      <c r="M335" s="196" t="s">
        <v>1</v>
      </c>
      <c r="N335" s="197" t="s">
        <v>39</v>
      </c>
      <c r="O335" s="72"/>
      <c r="P335" s="198">
        <f>O335*H335</f>
        <v>0</v>
      </c>
      <c r="Q335" s="198">
        <v>0</v>
      </c>
      <c r="R335" s="198">
        <f>Q335*H335</f>
        <v>0</v>
      </c>
      <c r="S335" s="198">
        <v>0</v>
      </c>
      <c r="T335" s="199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00" t="s">
        <v>187</v>
      </c>
      <c r="AT335" s="200" t="s">
        <v>141</v>
      </c>
      <c r="AU335" s="200" t="s">
        <v>84</v>
      </c>
      <c r="AY335" s="18" t="s">
        <v>138</v>
      </c>
      <c r="BE335" s="201">
        <f>IF(N335="základní",J335,0)</f>
        <v>0</v>
      </c>
      <c r="BF335" s="201">
        <f>IF(N335="snížená",J335,0)</f>
        <v>0</v>
      </c>
      <c r="BG335" s="201">
        <f>IF(N335="zákl. přenesená",J335,0)</f>
        <v>0</v>
      </c>
      <c r="BH335" s="201">
        <f>IF(N335="sníž. přenesená",J335,0)</f>
        <v>0</v>
      </c>
      <c r="BI335" s="201">
        <f>IF(N335="nulová",J335,0)</f>
        <v>0</v>
      </c>
      <c r="BJ335" s="18" t="s">
        <v>82</v>
      </c>
      <c r="BK335" s="201">
        <f>ROUND(I335*H335,2)</f>
        <v>0</v>
      </c>
      <c r="BL335" s="18" t="s">
        <v>187</v>
      </c>
      <c r="BM335" s="200" t="s">
        <v>393</v>
      </c>
    </row>
    <row r="336" spans="1:65" s="2" customFormat="1" ht="11.25">
      <c r="A336" s="35"/>
      <c r="B336" s="36"/>
      <c r="C336" s="37"/>
      <c r="D336" s="202" t="s">
        <v>146</v>
      </c>
      <c r="E336" s="37"/>
      <c r="F336" s="203" t="s">
        <v>392</v>
      </c>
      <c r="G336" s="37"/>
      <c r="H336" s="37"/>
      <c r="I336" s="204"/>
      <c r="J336" s="37"/>
      <c r="K336" s="37"/>
      <c r="L336" s="40"/>
      <c r="M336" s="205"/>
      <c r="N336" s="206"/>
      <c r="O336" s="72"/>
      <c r="P336" s="72"/>
      <c r="Q336" s="72"/>
      <c r="R336" s="72"/>
      <c r="S336" s="72"/>
      <c r="T336" s="73"/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T336" s="18" t="s">
        <v>146</v>
      </c>
      <c r="AU336" s="18" t="s">
        <v>84</v>
      </c>
    </row>
    <row r="337" spans="1:65" s="2" customFormat="1" ht="33" customHeight="1">
      <c r="A337" s="35"/>
      <c r="B337" s="36"/>
      <c r="C337" s="188" t="s">
        <v>394</v>
      </c>
      <c r="D337" s="188" t="s">
        <v>141</v>
      </c>
      <c r="E337" s="189" t="s">
        <v>395</v>
      </c>
      <c r="F337" s="190" t="s">
        <v>396</v>
      </c>
      <c r="G337" s="191" t="s">
        <v>170</v>
      </c>
      <c r="H337" s="192">
        <v>85.22</v>
      </c>
      <c r="I337" s="193"/>
      <c r="J337" s="194">
        <f>ROUND(I337*H337,2)</f>
        <v>0</v>
      </c>
      <c r="K337" s="195"/>
      <c r="L337" s="40"/>
      <c r="M337" s="196" t="s">
        <v>1</v>
      </c>
      <c r="N337" s="197" t="s">
        <v>39</v>
      </c>
      <c r="O337" s="72"/>
      <c r="P337" s="198">
        <f>O337*H337</f>
        <v>0</v>
      </c>
      <c r="Q337" s="198">
        <v>0</v>
      </c>
      <c r="R337" s="198">
        <f>Q337*H337</f>
        <v>0</v>
      </c>
      <c r="S337" s="198">
        <v>0</v>
      </c>
      <c r="T337" s="199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00" t="s">
        <v>187</v>
      </c>
      <c r="AT337" s="200" t="s">
        <v>141</v>
      </c>
      <c r="AU337" s="200" t="s">
        <v>84</v>
      </c>
      <c r="AY337" s="18" t="s">
        <v>138</v>
      </c>
      <c r="BE337" s="201">
        <f>IF(N337="základní",J337,0)</f>
        <v>0</v>
      </c>
      <c r="BF337" s="201">
        <f>IF(N337="snížená",J337,0)</f>
        <v>0</v>
      </c>
      <c r="BG337" s="201">
        <f>IF(N337="zákl. přenesená",J337,0)</f>
        <v>0</v>
      </c>
      <c r="BH337" s="201">
        <f>IF(N337="sníž. přenesená",J337,0)</f>
        <v>0</v>
      </c>
      <c r="BI337" s="201">
        <f>IF(N337="nulová",J337,0)</f>
        <v>0</v>
      </c>
      <c r="BJ337" s="18" t="s">
        <v>82</v>
      </c>
      <c r="BK337" s="201">
        <f>ROUND(I337*H337,2)</f>
        <v>0</v>
      </c>
      <c r="BL337" s="18" t="s">
        <v>187</v>
      </c>
      <c r="BM337" s="200" t="s">
        <v>397</v>
      </c>
    </row>
    <row r="338" spans="1:65" s="2" customFormat="1" ht="19.5">
      <c r="A338" s="35"/>
      <c r="B338" s="36"/>
      <c r="C338" s="37"/>
      <c r="D338" s="202" t="s">
        <v>146</v>
      </c>
      <c r="E338" s="37"/>
      <c r="F338" s="203" t="s">
        <v>396</v>
      </c>
      <c r="G338" s="37"/>
      <c r="H338" s="37"/>
      <c r="I338" s="204"/>
      <c r="J338" s="37"/>
      <c r="K338" s="37"/>
      <c r="L338" s="40"/>
      <c r="M338" s="205"/>
      <c r="N338" s="206"/>
      <c r="O338" s="72"/>
      <c r="P338" s="72"/>
      <c r="Q338" s="72"/>
      <c r="R338" s="72"/>
      <c r="S338" s="72"/>
      <c r="T338" s="73"/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T338" s="18" t="s">
        <v>146</v>
      </c>
      <c r="AU338" s="18" t="s">
        <v>84</v>
      </c>
    </row>
    <row r="339" spans="1:65" s="2" customFormat="1" ht="33" customHeight="1">
      <c r="A339" s="35"/>
      <c r="B339" s="36"/>
      <c r="C339" s="188" t="s">
        <v>285</v>
      </c>
      <c r="D339" s="188" t="s">
        <v>141</v>
      </c>
      <c r="E339" s="189" t="s">
        <v>398</v>
      </c>
      <c r="F339" s="190" t="s">
        <v>399</v>
      </c>
      <c r="G339" s="191" t="s">
        <v>170</v>
      </c>
      <c r="H339" s="192">
        <v>53.65</v>
      </c>
      <c r="I339" s="193"/>
      <c r="J339" s="194">
        <f>ROUND(I339*H339,2)</f>
        <v>0</v>
      </c>
      <c r="K339" s="195"/>
      <c r="L339" s="40"/>
      <c r="M339" s="196" t="s">
        <v>1</v>
      </c>
      <c r="N339" s="197" t="s">
        <v>39</v>
      </c>
      <c r="O339" s="72"/>
      <c r="P339" s="198">
        <f>O339*H339</f>
        <v>0</v>
      </c>
      <c r="Q339" s="198">
        <v>0</v>
      </c>
      <c r="R339" s="198">
        <f>Q339*H339</f>
        <v>0</v>
      </c>
      <c r="S339" s="198">
        <v>0</v>
      </c>
      <c r="T339" s="199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00" t="s">
        <v>187</v>
      </c>
      <c r="AT339" s="200" t="s">
        <v>141</v>
      </c>
      <c r="AU339" s="200" t="s">
        <v>84</v>
      </c>
      <c r="AY339" s="18" t="s">
        <v>138</v>
      </c>
      <c r="BE339" s="201">
        <f>IF(N339="základní",J339,0)</f>
        <v>0</v>
      </c>
      <c r="BF339" s="201">
        <f>IF(N339="snížená",J339,0)</f>
        <v>0</v>
      </c>
      <c r="BG339" s="201">
        <f>IF(N339="zákl. přenesená",J339,0)</f>
        <v>0</v>
      </c>
      <c r="BH339" s="201">
        <f>IF(N339="sníž. přenesená",J339,0)</f>
        <v>0</v>
      </c>
      <c r="BI339" s="201">
        <f>IF(N339="nulová",J339,0)</f>
        <v>0</v>
      </c>
      <c r="BJ339" s="18" t="s">
        <v>82</v>
      </c>
      <c r="BK339" s="201">
        <f>ROUND(I339*H339,2)</f>
        <v>0</v>
      </c>
      <c r="BL339" s="18" t="s">
        <v>187</v>
      </c>
      <c r="BM339" s="200" t="s">
        <v>400</v>
      </c>
    </row>
    <row r="340" spans="1:65" s="2" customFormat="1" ht="19.5">
      <c r="A340" s="35"/>
      <c r="B340" s="36"/>
      <c r="C340" s="37"/>
      <c r="D340" s="202" t="s">
        <v>146</v>
      </c>
      <c r="E340" s="37"/>
      <c r="F340" s="203" t="s">
        <v>399</v>
      </c>
      <c r="G340" s="37"/>
      <c r="H340" s="37"/>
      <c r="I340" s="204"/>
      <c r="J340" s="37"/>
      <c r="K340" s="37"/>
      <c r="L340" s="40"/>
      <c r="M340" s="205"/>
      <c r="N340" s="206"/>
      <c r="O340" s="72"/>
      <c r="P340" s="72"/>
      <c r="Q340" s="72"/>
      <c r="R340" s="72"/>
      <c r="S340" s="72"/>
      <c r="T340" s="73"/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T340" s="18" t="s">
        <v>146</v>
      </c>
      <c r="AU340" s="18" t="s">
        <v>84</v>
      </c>
    </row>
    <row r="341" spans="1:65" s="2" customFormat="1" ht="21.75" customHeight="1">
      <c r="A341" s="35"/>
      <c r="B341" s="36"/>
      <c r="C341" s="239" t="s">
        <v>401</v>
      </c>
      <c r="D341" s="239" t="s">
        <v>162</v>
      </c>
      <c r="E341" s="240" t="s">
        <v>402</v>
      </c>
      <c r="F341" s="241" t="s">
        <v>403</v>
      </c>
      <c r="G341" s="242" t="s">
        <v>154</v>
      </c>
      <c r="H341" s="243">
        <v>1.0629999999999999</v>
      </c>
      <c r="I341" s="244"/>
      <c r="J341" s="245">
        <f>ROUND(I341*H341,2)</f>
        <v>0</v>
      </c>
      <c r="K341" s="246"/>
      <c r="L341" s="247"/>
      <c r="M341" s="248" t="s">
        <v>1</v>
      </c>
      <c r="N341" s="249" t="s">
        <v>39</v>
      </c>
      <c r="O341" s="72"/>
      <c r="P341" s="198">
        <f>O341*H341</f>
        <v>0</v>
      </c>
      <c r="Q341" s="198">
        <v>0</v>
      </c>
      <c r="R341" s="198">
        <f>Q341*H341</f>
        <v>0</v>
      </c>
      <c r="S341" s="198">
        <v>0</v>
      </c>
      <c r="T341" s="199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00" t="s">
        <v>224</v>
      </c>
      <c r="AT341" s="200" t="s">
        <v>162</v>
      </c>
      <c r="AU341" s="200" t="s">
        <v>84</v>
      </c>
      <c r="AY341" s="18" t="s">
        <v>138</v>
      </c>
      <c r="BE341" s="201">
        <f>IF(N341="základní",J341,0)</f>
        <v>0</v>
      </c>
      <c r="BF341" s="201">
        <f>IF(N341="snížená",J341,0)</f>
        <v>0</v>
      </c>
      <c r="BG341" s="201">
        <f>IF(N341="zákl. přenesená",J341,0)</f>
        <v>0</v>
      </c>
      <c r="BH341" s="201">
        <f>IF(N341="sníž. přenesená",J341,0)</f>
        <v>0</v>
      </c>
      <c r="BI341" s="201">
        <f>IF(N341="nulová",J341,0)</f>
        <v>0</v>
      </c>
      <c r="BJ341" s="18" t="s">
        <v>82</v>
      </c>
      <c r="BK341" s="201">
        <f>ROUND(I341*H341,2)</f>
        <v>0</v>
      </c>
      <c r="BL341" s="18" t="s">
        <v>187</v>
      </c>
      <c r="BM341" s="200" t="s">
        <v>404</v>
      </c>
    </row>
    <row r="342" spans="1:65" s="2" customFormat="1" ht="11.25">
      <c r="A342" s="35"/>
      <c r="B342" s="36"/>
      <c r="C342" s="37"/>
      <c r="D342" s="202" t="s">
        <v>146</v>
      </c>
      <c r="E342" s="37"/>
      <c r="F342" s="203" t="s">
        <v>403</v>
      </c>
      <c r="G342" s="37"/>
      <c r="H342" s="37"/>
      <c r="I342" s="204"/>
      <c r="J342" s="37"/>
      <c r="K342" s="37"/>
      <c r="L342" s="40"/>
      <c r="M342" s="205"/>
      <c r="N342" s="206"/>
      <c r="O342" s="72"/>
      <c r="P342" s="72"/>
      <c r="Q342" s="72"/>
      <c r="R342" s="72"/>
      <c r="S342" s="72"/>
      <c r="T342" s="73"/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T342" s="18" t="s">
        <v>146</v>
      </c>
      <c r="AU342" s="18" t="s">
        <v>84</v>
      </c>
    </row>
    <row r="343" spans="1:65" s="2" customFormat="1" ht="21.75" customHeight="1">
      <c r="A343" s="35"/>
      <c r="B343" s="36"/>
      <c r="C343" s="188" t="s">
        <v>290</v>
      </c>
      <c r="D343" s="188" t="s">
        <v>141</v>
      </c>
      <c r="E343" s="189" t="s">
        <v>405</v>
      </c>
      <c r="F343" s="190" t="s">
        <v>406</v>
      </c>
      <c r="G343" s="191" t="s">
        <v>154</v>
      </c>
      <c r="H343" s="192">
        <v>0.96599999999999997</v>
      </c>
      <c r="I343" s="193"/>
      <c r="J343" s="194">
        <f>ROUND(I343*H343,2)</f>
        <v>0</v>
      </c>
      <c r="K343" s="195"/>
      <c r="L343" s="40"/>
      <c r="M343" s="196" t="s">
        <v>1</v>
      </c>
      <c r="N343" s="197" t="s">
        <v>39</v>
      </c>
      <c r="O343" s="72"/>
      <c r="P343" s="198">
        <f>O343*H343</f>
        <v>0</v>
      </c>
      <c r="Q343" s="198">
        <v>0</v>
      </c>
      <c r="R343" s="198">
        <f>Q343*H343</f>
        <v>0</v>
      </c>
      <c r="S343" s="198">
        <v>0</v>
      </c>
      <c r="T343" s="199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00" t="s">
        <v>187</v>
      </c>
      <c r="AT343" s="200" t="s">
        <v>141</v>
      </c>
      <c r="AU343" s="200" t="s">
        <v>84</v>
      </c>
      <c r="AY343" s="18" t="s">
        <v>138</v>
      </c>
      <c r="BE343" s="201">
        <f>IF(N343="základní",J343,0)</f>
        <v>0</v>
      </c>
      <c r="BF343" s="201">
        <f>IF(N343="snížená",J343,0)</f>
        <v>0</v>
      </c>
      <c r="BG343" s="201">
        <f>IF(N343="zákl. přenesená",J343,0)</f>
        <v>0</v>
      </c>
      <c r="BH343" s="201">
        <f>IF(N343="sníž. přenesená",J343,0)</f>
        <v>0</v>
      </c>
      <c r="BI343" s="201">
        <f>IF(N343="nulová",J343,0)</f>
        <v>0</v>
      </c>
      <c r="BJ343" s="18" t="s">
        <v>82</v>
      </c>
      <c r="BK343" s="201">
        <f>ROUND(I343*H343,2)</f>
        <v>0</v>
      </c>
      <c r="BL343" s="18" t="s">
        <v>187</v>
      </c>
      <c r="BM343" s="200" t="s">
        <v>407</v>
      </c>
    </row>
    <row r="344" spans="1:65" s="2" customFormat="1" ht="19.5">
      <c r="A344" s="35"/>
      <c r="B344" s="36"/>
      <c r="C344" s="37"/>
      <c r="D344" s="202" t="s">
        <v>146</v>
      </c>
      <c r="E344" s="37"/>
      <c r="F344" s="203" t="s">
        <v>406</v>
      </c>
      <c r="G344" s="37"/>
      <c r="H344" s="37"/>
      <c r="I344" s="204"/>
      <c r="J344" s="37"/>
      <c r="K344" s="37"/>
      <c r="L344" s="40"/>
      <c r="M344" s="205"/>
      <c r="N344" s="206"/>
      <c r="O344" s="72"/>
      <c r="P344" s="72"/>
      <c r="Q344" s="72"/>
      <c r="R344" s="72"/>
      <c r="S344" s="72"/>
      <c r="T344" s="73"/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T344" s="18" t="s">
        <v>146</v>
      </c>
      <c r="AU344" s="18" t="s">
        <v>84</v>
      </c>
    </row>
    <row r="345" spans="1:65" s="2" customFormat="1" ht="44.25" customHeight="1">
      <c r="A345" s="35"/>
      <c r="B345" s="36"/>
      <c r="C345" s="188" t="s">
        <v>408</v>
      </c>
      <c r="D345" s="188" t="s">
        <v>141</v>
      </c>
      <c r="E345" s="189" t="s">
        <v>409</v>
      </c>
      <c r="F345" s="190" t="s">
        <v>410</v>
      </c>
      <c r="G345" s="191" t="s">
        <v>376</v>
      </c>
      <c r="H345" s="261"/>
      <c r="I345" s="193"/>
      <c r="J345" s="194">
        <f>ROUND(I345*H345,2)</f>
        <v>0</v>
      </c>
      <c r="K345" s="195"/>
      <c r="L345" s="40"/>
      <c r="M345" s="196" t="s">
        <v>1</v>
      </c>
      <c r="N345" s="197" t="s">
        <v>39</v>
      </c>
      <c r="O345" s="72"/>
      <c r="P345" s="198">
        <f>O345*H345</f>
        <v>0</v>
      </c>
      <c r="Q345" s="198">
        <v>0</v>
      </c>
      <c r="R345" s="198">
        <f>Q345*H345</f>
        <v>0</v>
      </c>
      <c r="S345" s="198">
        <v>0</v>
      </c>
      <c r="T345" s="199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00" t="s">
        <v>187</v>
      </c>
      <c r="AT345" s="200" t="s">
        <v>141</v>
      </c>
      <c r="AU345" s="200" t="s">
        <v>84</v>
      </c>
      <c r="AY345" s="18" t="s">
        <v>138</v>
      </c>
      <c r="BE345" s="201">
        <f>IF(N345="základní",J345,0)</f>
        <v>0</v>
      </c>
      <c r="BF345" s="201">
        <f>IF(N345="snížená",J345,0)</f>
        <v>0</v>
      </c>
      <c r="BG345" s="201">
        <f>IF(N345="zákl. přenesená",J345,0)</f>
        <v>0</v>
      </c>
      <c r="BH345" s="201">
        <f>IF(N345="sníž. přenesená",J345,0)</f>
        <v>0</v>
      </c>
      <c r="BI345" s="201">
        <f>IF(N345="nulová",J345,0)</f>
        <v>0</v>
      </c>
      <c r="BJ345" s="18" t="s">
        <v>82</v>
      </c>
      <c r="BK345" s="201">
        <f>ROUND(I345*H345,2)</f>
        <v>0</v>
      </c>
      <c r="BL345" s="18" t="s">
        <v>187</v>
      </c>
      <c r="BM345" s="200" t="s">
        <v>411</v>
      </c>
    </row>
    <row r="346" spans="1:65" s="2" customFormat="1" ht="29.25">
      <c r="A346" s="35"/>
      <c r="B346" s="36"/>
      <c r="C346" s="37"/>
      <c r="D346" s="202" t="s">
        <v>146</v>
      </c>
      <c r="E346" s="37"/>
      <c r="F346" s="203" t="s">
        <v>410</v>
      </c>
      <c r="G346" s="37"/>
      <c r="H346" s="37"/>
      <c r="I346" s="204"/>
      <c r="J346" s="37"/>
      <c r="K346" s="37"/>
      <c r="L346" s="40"/>
      <c r="M346" s="205"/>
      <c r="N346" s="206"/>
      <c r="O346" s="72"/>
      <c r="P346" s="72"/>
      <c r="Q346" s="72"/>
      <c r="R346" s="72"/>
      <c r="S346" s="72"/>
      <c r="T346" s="73"/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T346" s="18" t="s">
        <v>146</v>
      </c>
      <c r="AU346" s="18" t="s">
        <v>84</v>
      </c>
    </row>
    <row r="347" spans="1:65" s="12" customFormat="1" ht="22.9" customHeight="1">
      <c r="B347" s="172"/>
      <c r="C347" s="173"/>
      <c r="D347" s="174" t="s">
        <v>73</v>
      </c>
      <c r="E347" s="186" t="s">
        <v>412</v>
      </c>
      <c r="F347" s="186" t="s">
        <v>413</v>
      </c>
      <c r="G347" s="173"/>
      <c r="H347" s="173"/>
      <c r="I347" s="176"/>
      <c r="J347" s="187">
        <f>BK347</f>
        <v>0</v>
      </c>
      <c r="K347" s="173"/>
      <c r="L347" s="178"/>
      <c r="M347" s="179"/>
      <c r="N347" s="180"/>
      <c r="O347" s="180"/>
      <c r="P347" s="181">
        <f>SUM(P348:P400)</f>
        <v>0</v>
      </c>
      <c r="Q347" s="180"/>
      <c r="R347" s="181">
        <f>SUM(R348:R400)</f>
        <v>0</v>
      </c>
      <c r="S347" s="180"/>
      <c r="T347" s="182">
        <f>SUM(T348:T400)</f>
        <v>0</v>
      </c>
      <c r="AR347" s="183" t="s">
        <v>84</v>
      </c>
      <c r="AT347" s="184" t="s">
        <v>73</v>
      </c>
      <c r="AU347" s="184" t="s">
        <v>82</v>
      </c>
      <c r="AY347" s="183" t="s">
        <v>138</v>
      </c>
      <c r="BK347" s="185">
        <f>SUM(BK348:BK400)</f>
        <v>0</v>
      </c>
    </row>
    <row r="348" spans="1:65" s="2" customFormat="1" ht="55.5" customHeight="1">
      <c r="A348" s="35"/>
      <c r="B348" s="36"/>
      <c r="C348" s="188" t="s">
        <v>293</v>
      </c>
      <c r="D348" s="188" t="s">
        <v>141</v>
      </c>
      <c r="E348" s="189" t="s">
        <v>414</v>
      </c>
      <c r="F348" s="190" t="s">
        <v>415</v>
      </c>
      <c r="G348" s="191" t="s">
        <v>170</v>
      </c>
      <c r="H348" s="192">
        <v>19.170000000000002</v>
      </c>
      <c r="I348" s="193"/>
      <c r="J348" s="194">
        <f>ROUND(I348*H348,2)</f>
        <v>0</v>
      </c>
      <c r="K348" s="195"/>
      <c r="L348" s="40"/>
      <c r="M348" s="196" t="s">
        <v>1</v>
      </c>
      <c r="N348" s="197" t="s">
        <v>39</v>
      </c>
      <c r="O348" s="72"/>
      <c r="P348" s="198">
        <f>O348*H348</f>
        <v>0</v>
      </c>
      <c r="Q348" s="198">
        <v>0</v>
      </c>
      <c r="R348" s="198">
        <f>Q348*H348</f>
        <v>0</v>
      </c>
      <c r="S348" s="198">
        <v>0</v>
      </c>
      <c r="T348" s="199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00" t="s">
        <v>187</v>
      </c>
      <c r="AT348" s="200" t="s">
        <v>141</v>
      </c>
      <c r="AU348" s="200" t="s">
        <v>84</v>
      </c>
      <c r="AY348" s="18" t="s">
        <v>138</v>
      </c>
      <c r="BE348" s="201">
        <f>IF(N348="základní",J348,0)</f>
        <v>0</v>
      </c>
      <c r="BF348" s="201">
        <f>IF(N348="snížená",J348,0)</f>
        <v>0</v>
      </c>
      <c r="BG348" s="201">
        <f>IF(N348="zákl. přenesená",J348,0)</f>
        <v>0</v>
      </c>
      <c r="BH348" s="201">
        <f>IF(N348="sníž. přenesená",J348,0)</f>
        <v>0</v>
      </c>
      <c r="BI348" s="201">
        <f>IF(N348="nulová",J348,0)</f>
        <v>0</v>
      </c>
      <c r="BJ348" s="18" t="s">
        <v>82</v>
      </c>
      <c r="BK348" s="201">
        <f>ROUND(I348*H348,2)</f>
        <v>0</v>
      </c>
      <c r="BL348" s="18" t="s">
        <v>187</v>
      </c>
      <c r="BM348" s="200" t="s">
        <v>416</v>
      </c>
    </row>
    <row r="349" spans="1:65" s="2" customFormat="1" ht="39">
      <c r="A349" s="35"/>
      <c r="B349" s="36"/>
      <c r="C349" s="37"/>
      <c r="D349" s="202" t="s">
        <v>146</v>
      </c>
      <c r="E349" s="37"/>
      <c r="F349" s="203" t="s">
        <v>415</v>
      </c>
      <c r="G349" s="37"/>
      <c r="H349" s="37"/>
      <c r="I349" s="204"/>
      <c r="J349" s="37"/>
      <c r="K349" s="37"/>
      <c r="L349" s="40"/>
      <c r="M349" s="205"/>
      <c r="N349" s="206"/>
      <c r="O349" s="72"/>
      <c r="P349" s="72"/>
      <c r="Q349" s="72"/>
      <c r="R349" s="72"/>
      <c r="S349" s="72"/>
      <c r="T349" s="73"/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T349" s="18" t="s">
        <v>146</v>
      </c>
      <c r="AU349" s="18" t="s">
        <v>84</v>
      </c>
    </row>
    <row r="350" spans="1:65" s="13" customFormat="1" ht="11.25">
      <c r="B350" s="207"/>
      <c r="C350" s="208"/>
      <c r="D350" s="202" t="s">
        <v>147</v>
      </c>
      <c r="E350" s="209" t="s">
        <v>1</v>
      </c>
      <c r="F350" s="210" t="s">
        <v>270</v>
      </c>
      <c r="G350" s="208"/>
      <c r="H350" s="209" t="s">
        <v>1</v>
      </c>
      <c r="I350" s="211"/>
      <c r="J350" s="208"/>
      <c r="K350" s="208"/>
      <c r="L350" s="212"/>
      <c r="M350" s="213"/>
      <c r="N350" s="214"/>
      <c r="O350" s="214"/>
      <c r="P350" s="214"/>
      <c r="Q350" s="214"/>
      <c r="R350" s="214"/>
      <c r="S350" s="214"/>
      <c r="T350" s="215"/>
      <c r="AT350" s="216" t="s">
        <v>147</v>
      </c>
      <c r="AU350" s="216" t="s">
        <v>84</v>
      </c>
      <c r="AV350" s="13" t="s">
        <v>82</v>
      </c>
      <c r="AW350" s="13" t="s">
        <v>31</v>
      </c>
      <c r="AX350" s="13" t="s">
        <v>74</v>
      </c>
      <c r="AY350" s="216" t="s">
        <v>138</v>
      </c>
    </row>
    <row r="351" spans="1:65" s="14" customFormat="1" ht="11.25">
      <c r="B351" s="217"/>
      <c r="C351" s="218"/>
      <c r="D351" s="202" t="s">
        <v>147</v>
      </c>
      <c r="E351" s="219" t="s">
        <v>1</v>
      </c>
      <c r="F351" s="220" t="s">
        <v>417</v>
      </c>
      <c r="G351" s="218"/>
      <c r="H351" s="221">
        <v>6.34</v>
      </c>
      <c r="I351" s="222"/>
      <c r="J351" s="218"/>
      <c r="K351" s="218"/>
      <c r="L351" s="223"/>
      <c r="M351" s="224"/>
      <c r="N351" s="225"/>
      <c r="O351" s="225"/>
      <c r="P351" s="225"/>
      <c r="Q351" s="225"/>
      <c r="R351" s="225"/>
      <c r="S351" s="225"/>
      <c r="T351" s="226"/>
      <c r="AT351" s="227" t="s">
        <v>147</v>
      </c>
      <c r="AU351" s="227" t="s">
        <v>84</v>
      </c>
      <c r="AV351" s="14" t="s">
        <v>84</v>
      </c>
      <c r="AW351" s="14" t="s">
        <v>31</v>
      </c>
      <c r="AX351" s="14" t="s">
        <v>74</v>
      </c>
      <c r="AY351" s="227" t="s">
        <v>138</v>
      </c>
    </row>
    <row r="352" spans="1:65" s="14" customFormat="1" ht="11.25">
      <c r="B352" s="217"/>
      <c r="C352" s="218"/>
      <c r="D352" s="202" t="s">
        <v>147</v>
      </c>
      <c r="E352" s="219" t="s">
        <v>1</v>
      </c>
      <c r="F352" s="220" t="s">
        <v>418</v>
      </c>
      <c r="G352" s="218"/>
      <c r="H352" s="221">
        <v>12.83</v>
      </c>
      <c r="I352" s="222"/>
      <c r="J352" s="218"/>
      <c r="K352" s="218"/>
      <c r="L352" s="223"/>
      <c r="M352" s="224"/>
      <c r="N352" s="225"/>
      <c r="O352" s="225"/>
      <c r="P352" s="225"/>
      <c r="Q352" s="225"/>
      <c r="R352" s="225"/>
      <c r="S352" s="225"/>
      <c r="T352" s="226"/>
      <c r="AT352" s="227" t="s">
        <v>147</v>
      </c>
      <c r="AU352" s="227" t="s">
        <v>84</v>
      </c>
      <c r="AV352" s="14" t="s">
        <v>84</v>
      </c>
      <c r="AW352" s="14" t="s">
        <v>31</v>
      </c>
      <c r="AX352" s="14" t="s">
        <v>74</v>
      </c>
      <c r="AY352" s="227" t="s">
        <v>138</v>
      </c>
    </row>
    <row r="353" spans="1:65" s="16" customFormat="1" ht="11.25">
      <c r="B353" s="250"/>
      <c r="C353" s="251"/>
      <c r="D353" s="202" t="s">
        <v>147</v>
      </c>
      <c r="E353" s="252" t="s">
        <v>1</v>
      </c>
      <c r="F353" s="253" t="s">
        <v>205</v>
      </c>
      <c r="G353" s="251"/>
      <c r="H353" s="254">
        <v>19.170000000000002</v>
      </c>
      <c r="I353" s="255"/>
      <c r="J353" s="251"/>
      <c r="K353" s="251"/>
      <c r="L353" s="256"/>
      <c r="M353" s="257"/>
      <c r="N353" s="258"/>
      <c r="O353" s="258"/>
      <c r="P353" s="258"/>
      <c r="Q353" s="258"/>
      <c r="R353" s="258"/>
      <c r="S353" s="258"/>
      <c r="T353" s="259"/>
      <c r="AT353" s="260" t="s">
        <v>147</v>
      </c>
      <c r="AU353" s="260" t="s">
        <v>84</v>
      </c>
      <c r="AV353" s="16" t="s">
        <v>139</v>
      </c>
      <c r="AW353" s="16" t="s">
        <v>31</v>
      </c>
      <c r="AX353" s="16" t="s">
        <v>74</v>
      </c>
      <c r="AY353" s="260" t="s">
        <v>138</v>
      </c>
    </row>
    <row r="354" spans="1:65" s="15" customFormat="1" ht="11.25">
      <c r="B354" s="228"/>
      <c r="C354" s="229"/>
      <c r="D354" s="202" t="s">
        <v>147</v>
      </c>
      <c r="E354" s="230" t="s">
        <v>1</v>
      </c>
      <c r="F354" s="231" t="s">
        <v>151</v>
      </c>
      <c r="G354" s="229"/>
      <c r="H354" s="232">
        <v>19.170000000000002</v>
      </c>
      <c r="I354" s="233"/>
      <c r="J354" s="229"/>
      <c r="K354" s="229"/>
      <c r="L354" s="234"/>
      <c r="M354" s="235"/>
      <c r="N354" s="236"/>
      <c r="O354" s="236"/>
      <c r="P354" s="236"/>
      <c r="Q354" s="236"/>
      <c r="R354" s="236"/>
      <c r="S354" s="236"/>
      <c r="T354" s="237"/>
      <c r="AT354" s="238" t="s">
        <v>147</v>
      </c>
      <c r="AU354" s="238" t="s">
        <v>84</v>
      </c>
      <c r="AV354" s="15" t="s">
        <v>145</v>
      </c>
      <c r="AW354" s="15" t="s">
        <v>31</v>
      </c>
      <c r="AX354" s="15" t="s">
        <v>82</v>
      </c>
      <c r="AY354" s="238" t="s">
        <v>138</v>
      </c>
    </row>
    <row r="355" spans="1:65" s="2" customFormat="1" ht="44.25" customHeight="1">
      <c r="A355" s="35"/>
      <c r="B355" s="36"/>
      <c r="C355" s="188" t="s">
        <v>419</v>
      </c>
      <c r="D355" s="188" t="s">
        <v>141</v>
      </c>
      <c r="E355" s="189" t="s">
        <v>420</v>
      </c>
      <c r="F355" s="190" t="s">
        <v>421</v>
      </c>
      <c r="G355" s="191" t="s">
        <v>200</v>
      </c>
      <c r="H355" s="192">
        <v>8.6</v>
      </c>
      <c r="I355" s="193"/>
      <c r="J355" s="194">
        <f>ROUND(I355*H355,2)</f>
        <v>0</v>
      </c>
      <c r="K355" s="195"/>
      <c r="L355" s="40"/>
      <c r="M355" s="196" t="s">
        <v>1</v>
      </c>
      <c r="N355" s="197" t="s">
        <v>39</v>
      </c>
      <c r="O355" s="72"/>
      <c r="P355" s="198">
        <f>O355*H355</f>
        <v>0</v>
      </c>
      <c r="Q355" s="198">
        <v>0</v>
      </c>
      <c r="R355" s="198">
        <f>Q355*H355</f>
        <v>0</v>
      </c>
      <c r="S355" s="198">
        <v>0</v>
      </c>
      <c r="T355" s="199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00" t="s">
        <v>187</v>
      </c>
      <c r="AT355" s="200" t="s">
        <v>141</v>
      </c>
      <c r="AU355" s="200" t="s">
        <v>84</v>
      </c>
      <c r="AY355" s="18" t="s">
        <v>138</v>
      </c>
      <c r="BE355" s="201">
        <f>IF(N355="základní",J355,0)</f>
        <v>0</v>
      </c>
      <c r="BF355" s="201">
        <f>IF(N355="snížená",J355,0)</f>
        <v>0</v>
      </c>
      <c r="BG355" s="201">
        <f>IF(N355="zákl. přenesená",J355,0)</f>
        <v>0</v>
      </c>
      <c r="BH355" s="201">
        <f>IF(N355="sníž. přenesená",J355,0)</f>
        <v>0</v>
      </c>
      <c r="BI355" s="201">
        <f>IF(N355="nulová",J355,0)</f>
        <v>0</v>
      </c>
      <c r="BJ355" s="18" t="s">
        <v>82</v>
      </c>
      <c r="BK355" s="201">
        <f>ROUND(I355*H355,2)</f>
        <v>0</v>
      </c>
      <c r="BL355" s="18" t="s">
        <v>187</v>
      </c>
      <c r="BM355" s="200" t="s">
        <v>422</v>
      </c>
    </row>
    <row r="356" spans="1:65" s="2" customFormat="1" ht="29.25">
      <c r="A356" s="35"/>
      <c r="B356" s="36"/>
      <c r="C356" s="37"/>
      <c r="D356" s="202" t="s">
        <v>146</v>
      </c>
      <c r="E356" s="37"/>
      <c r="F356" s="203" t="s">
        <v>421</v>
      </c>
      <c r="G356" s="37"/>
      <c r="H356" s="37"/>
      <c r="I356" s="204"/>
      <c r="J356" s="37"/>
      <c r="K356" s="37"/>
      <c r="L356" s="40"/>
      <c r="M356" s="205"/>
      <c r="N356" s="206"/>
      <c r="O356" s="72"/>
      <c r="P356" s="72"/>
      <c r="Q356" s="72"/>
      <c r="R356" s="72"/>
      <c r="S356" s="72"/>
      <c r="T356" s="73"/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T356" s="18" t="s">
        <v>146</v>
      </c>
      <c r="AU356" s="18" t="s">
        <v>84</v>
      </c>
    </row>
    <row r="357" spans="1:65" s="2" customFormat="1" ht="44.25" customHeight="1">
      <c r="A357" s="35"/>
      <c r="B357" s="36"/>
      <c r="C357" s="188" t="s">
        <v>297</v>
      </c>
      <c r="D357" s="188" t="s">
        <v>141</v>
      </c>
      <c r="E357" s="189" t="s">
        <v>423</v>
      </c>
      <c r="F357" s="190" t="s">
        <v>424</v>
      </c>
      <c r="G357" s="191" t="s">
        <v>170</v>
      </c>
      <c r="H357" s="192">
        <v>22.19</v>
      </c>
      <c r="I357" s="193"/>
      <c r="J357" s="194">
        <f>ROUND(I357*H357,2)</f>
        <v>0</v>
      </c>
      <c r="K357" s="195"/>
      <c r="L357" s="40"/>
      <c r="M357" s="196" t="s">
        <v>1</v>
      </c>
      <c r="N357" s="197" t="s">
        <v>39</v>
      </c>
      <c r="O357" s="72"/>
      <c r="P357" s="198">
        <f>O357*H357</f>
        <v>0</v>
      </c>
      <c r="Q357" s="198">
        <v>0</v>
      </c>
      <c r="R357" s="198">
        <f>Q357*H357</f>
        <v>0</v>
      </c>
      <c r="S357" s="198">
        <v>0</v>
      </c>
      <c r="T357" s="199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00" t="s">
        <v>187</v>
      </c>
      <c r="AT357" s="200" t="s">
        <v>141</v>
      </c>
      <c r="AU357" s="200" t="s">
        <v>84</v>
      </c>
      <c r="AY357" s="18" t="s">
        <v>138</v>
      </c>
      <c r="BE357" s="201">
        <f>IF(N357="základní",J357,0)</f>
        <v>0</v>
      </c>
      <c r="BF357" s="201">
        <f>IF(N357="snížená",J357,0)</f>
        <v>0</v>
      </c>
      <c r="BG357" s="201">
        <f>IF(N357="zákl. přenesená",J357,0)</f>
        <v>0</v>
      </c>
      <c r="BH357" s="201">
        <f>IF(N357="sníž. přenesená",J357,0)</f>
        <v>0</v>
      </c>
      <c r="BI357" s="201">
        <f>IF(N357="nulová",J357,0)</f>
        <v>0</v>
      </c>
      <c r="BJ357" s="18" t="s">
        <v>82</v>
      </c>
      <c r="BK357" s="201">
        <f>ROUND(I357*H357,2)</f>
        <v>0</v>
      </c>
      <c r="BL357" s="18" t="s">
        <v>187</v>
      </c>
      <c r="BM357" s="200" t="s">
        <v>425</v>
      </c>
    </row>
    <row r="358" spans="1:65" s="2" customFormat="1" ht="19.5">
      <c r="A358" s="35"/>
      <c r="B358" s="36"/>
      <c r="C358" s="37"/>
      <c r="D358" s="202" t="s">
        <v>146</v>
      </c>
      <c r="E358" s="37"/>
      <c r="F358" s="203" t="s">
        <v>424</v>
      </c>
      <c r="G358" s="37"/>
      <c r="H358" s="37"/>
      <c r="I358" s="204"/>
      <c r="J358" s="37"/>
      <c r="K358" s="37"/>
      <c r="L358" s="40"/>
      <c r="M358" s="205"/>
      <c r="N358" s="206"/>
      <c r="O358" s="72"/>
      <c r="P358" s="72"/>
      <c r="Q358" s="72"/>
      <c r="R358" s="72"/>
      <c r="S358" s="72"/>
      <c r="T358" s="73"/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T358" s="18" t="s">
        <v>146</v>
      </c>
      <c r="AU358" s="18" t="s">
        <v>84</v>
      </c>
    </row>
    <row r="359" spans="1:65" s="2" customFormat="1" ht="21.75" customHeight="1">
      <c r="A359" s="35"/>
      <c r="B359" s="36"/>
      <c r="C359" s="239" t="s">
        <v>426</v>
      </c>
      <c r="D359" s="239" t="s">
        <v>162</v>
      </c>
      <c r="E359" s="240" t="s">
        <v>427</v>
      </c>
      <c r="F359" s="241" t="s">
        <v>428</v>
      </c>
      <c r="G359" s="242" t="s">
        <v>170</v>
      </c>
      <c r="H359" s="243">
        <v>25.518999999999998</v>
      </c>
      <c r="I359" s="244"/>
      <c r="J359" s="245">
        <f>ROUND(I359*H359,2)</f>
        <v>0</v>
      </c>
      <c r="K359" s="246"/>
      <c r="L359" s="247"/>
      <c r="M359" s="248" t="s">
        <v>1</v>
      </c>
      <c r="N359" s="249" t="s">
        <v>39</v>
      </c>
      <c r="O359" s="72"/>
      <c r="P359" s="198">
        <f>O359*H359</f>
        <v>0</v>
      </c>
      <c r="Q359" s="198">
        <v>0</v>
      </c>
      <c r="R359" s="198">
        <f>Q359*H359</f>
        <v>0</v>
      </c>
      <c r="S359" s="198">
        <v>0</v>
      </c>
      <c r="T359" s="199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00" t="s">
        <v>224</v>
      </c>
      <c r="AT359" s="200" t="s">
        <v>162</v>
      </c>
      <c r="AU359" s="200" t="s">
        <v>84</v>
      </c>
      <c r="AY359" s="18" t="s">
        <v>138</v>
      </c>
      <c r="BE359" s="201">
        <f>IF(N359="základní",J359,0)</f>
        <v>0</v>
      </c>
      <c r="BF359" s="201">
        <f>IF(N359="snížená",J359,0)</f>
        <v>0</v>
      </c>
      <c r="BG359" s="201">
        <f>IF(N359="zákl. přenesená",J359,0)</f>
        <v>0</v>
      </c>
      <c r="BH359" s="201">
        <f>IF(N359="sníž. přenesená",J359,0)</f>
        <v>0</v>
      </c>
      <c r="BI359" s="201">
        <f>IF(N359="nulová",J359,0)</f>
        <v>0</v>
      </c>
      <c r="BJ359" s="18" t="s">
        <v>82</v>
      </c>
      <c r="BK359" s="201">
        <f>ROUND(I359*H359,2)</f>
        <v>0</v>
      </c>
      <c r="BL359" s="18" t="s">
        <v>187</v>
      </c>
      <c r="BM359" s="200" t="s">
        <v>429</v>
      </c>
    </row>
    <row r="360" spans="1:65" s="2" customFormat="1" ht="19.5">
      <c r="A360" s="35"/>
      <c r="B360" s="36"/>
      <c r="C360" s="37"/>
      <c r="D360" s="202" t="s">
        <v>146</v>
      </c>
      <c r="E360" s="37"/>
      <c r="F360" s="203" t="s">
        <v>428</v>
      </c>
      <c r="G360" s="37"/>
      <c r="H360" s="37"/>
      <c r="I360" s="204"/>
      <c r="J360" s="37"/>
      <c r="K360" s="37"/>
      <c r="L360" s="40"/>
      <c r="M360" s="205"/>
      <c r="N360" s="206"/>
      <c r="O360" s="72"/>
      <c r="P360" s="72"/>
      <c r="Q360" s="72"/>
      <c r="R360" s="72"/>
      <c r="S360" s="72"/>
      <c r="T360" s="73"/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T360" s="18" t="s">
        <v>146</v>
      </c>
      <c r="AU360" s="18" t="s">
        <v>84</v>
      </c>
    </row>
    <row r="361" spans="1:65" s="2" customFormat="1" ht="44.25" customHeight="1">
      <c r="A361" s="35"/>
      <c r="B361" s="36"/>
      <c r="C361" s="188" t="s">
        <v>300</v>
      </c>
      <c r="D361" s="188" t="s">
        <v>141</v>
      </c>
      <c r="E361" s="189" t="s">
        <v>430</v>
      </c>
      <c r="F361" s="190" t="s">
        <v>431</v>
      </c>
      <c r="G361" s="191" t="s">
        <v>170</v>
      </c>
      <c r="H361" s="192">
        <v>19.170000000000002</v>
      </c>
      <c r="I361" s="193"/>
      <c r="J361" s="194">
        <f>ROUND(I361*H361,2)</f>
        <v>0</v>
      </c>
      <c r="K361" s="195"/>
      <c r="L361" s="40"/>
      <c r="M361" s="196" t="s">
        <v>1</v>
      </c>
      <c r="N361" s="197" t="s">
        <v>39</v>
      </c>
      <c r="O361" s="72"/>
      <c r="P361" s="198">
        <f>O361*H361</f>
        <v>0</v>
      </c>
      <c r="Q361" s="198">
        <v>0</v>
      </c>
      <c r="R361" s="198">
        <f>Q361*H361</f>
        <v>0</v>
      </c>
      <c r="S361" s="198">
        <v>0</v>
      </c>
      <c r="T361" s="199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00" t="s">
        <v>187</v>
      </c>
      <c r="AT361" s="200" t="s">
        <v>141</v>
      </c>
      <c r="AU361" s="200" t="s">
        <v>84</v>
      </c>
      <c r="AY361" s="18" t="s">
        <v>138</v>
      </c>
      <c r="BE361" s="201">
        <f>IF(N361="základní",J361,0)</f>
        <v>0</v>
      </c>
      <c r="BF361" s="201">
        <f>IF(N361="snížená",J361,0)</f>
        <v>0</v>
      </c>
      <c r="BG361" s="201">
        <f>IF(N361="zákl. přenesená",J361,0)</f>
        <v>0</v>
      </c>
      <c r="BH361" s="201">
        <f>IF(N361="sníž. přenesená",J361,0)</f>
        <v>0</v>
      </c>
      <c r="BI361" s="201">
        <f>IF(N361="nulová",J361,0)</f>
        <v>0</v>
      </c>
      <c r="BJ361" s="18" t="s">
        <v>82</v>
      </c>
      <c r="BK361" s="201">
        <f>ROUND(I361*H361,2)</f>
        <v>0</v>
      </c>
      <c r="BL361" s="18" t="s">
        <v>187</v>
      </c>
      <c r="BM361" s="200" t="s">
        <v>432</v>
      </c>
    </row>
    <row r="362" spans="1:65" s="2" customFormat="1" ht="29.25">
      <c r="A362" s="35"/>
      <c r="B362" s="36"/>
      <c r="C362" s="37"/>
      <c r="D362" s="202" t="s">
        <v>146</v>
      </c>
      <c r="E362" s="37"/>
      <c r="F362" s="203" t="s">
        <v>431</v>
      </c>
      <c r="G362" s="37"/>
      <c r="H362" s="37"/>
      <c r="I362" s="204"/>
      <c r="J362" s="37"/>
      <c r="K362" s="37"/>
      <c r="L362" s="40"/>
      <c r="M362" s="205"/>
      <c r="N362" s="206"/>
      <c r="O362" s="72"/>
      <c r="P362" s="72"/>
      <c r="Q362" s="72"/>
      <c r="R362" s="72"/>
      <c r="S362" s="72"/>
      <c r="T362" s="73"/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T362" s="18" t="s">
        <v>146</v>
      </c>
      <c r="AU362" s="18" t="s">
        <v>84</v>
      </c>
    </row>
    <row r="363" spans="1:65" s="2" customFormat="1" ht="21.75" customHeight="1">
      <c r="A363" s="35"/>
      <c r="B363" s="36"/>
      <c r="C363" s="239" t="s">
        <v>433</v>
      </c>
      <c r="D363" s="239" t="s">
        <v>162</v>
      </c>
      <c r="E363" s="240" t="s">
        <v>434</v>
      </c>
      <c r="F363" s="241" t="s">
        <v>435</v>
      </c>
      <c r="G363" s="242" t="s">
        <v>170</v>
      </c>
      <c r="H363" s="243">
        <v>19.553000000000001</v>
      </c>
      <c r="I363" s="244"/>
      <c r="J363" s="245">
        <f>ROUND(I363*H363,2)</f>
        <v>0</v>
      </c>
      <c r="K363" s="246"/>
      <c r="L363" s="247"/>
      <c r="M363" s="248" t="s">
        <v>1</v>
      </c>
      <c r="N363" s="249" t="s">
        <v>39</v>
      </c>
      <c r="O363" s="72"/>
      <c r="P363" s="198">
        <f>O363*H363</f>
        <v>0</v>
      </c>
      <c r="Q363" s="198">
        <v>0</v>
      </c>
      <c r="R363" s="198">
        <f>Q363*H363</f>
        <v>0</v>
      </c>
      <c r="S363" s="198">
        <v>0</v>
      </c>
      <c r="T363" s="199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00" t="s">
        <v>224</v>
      </c>
      <c r="AT363" s="200" t="s">
        <v>162</v>
      </c>
      <c r="AU363" s="200" t="s">
        <v>84</v>
      </c>
      <c r="AY363" s="18" t="s">
        <v>138</v>
      </c>
      <c r="BE363" s="201">
        <f>IF(N363="základní",J363,0)</f>
        <v>0</v>
      </c>
      <c r="BF363" s="201">
        <f>IF(N363="snížená",J363,0)</f>
        <v>0</v>
      </c>
      <c r="BG363" s="201">
        <f>IF(N363="zákl. přenesená",J363,0)</f>
        <v>0</v>
      </c>
      <c r="BH363" s="201">
        <f>IF(N363="sníž. přenesená",J363,0)</f>
        <v>0</v>
      </c>
      <c r="BI363" s="201">
        <f>IF(N363="nulová",J363,0)</f>
        <v>0</v>
      </c>
      <c r="BJ363" s="18" t="s">
        <v>82</v>
      </c>
      <c r="BK363" s="201">
        <f>ROUND(I363*H363,2)</f>
        <v>0</v>
      </c>
      <c r="BL363" s="18" t="s">
        <v>187</v>
      </c>
      <c r="BM363" s="200" t="s">
        <v>436</v>
      </c>
    </row>
    <row r="364" spans="1:65" s="2" customFormat="1" ht="11.25">
      <c r="A364" s="35"/>
      <c r="B364" s="36"/>
      <c r="C364" s="37"/>
      <c r="D364" s="202" t="s">
        <v>146</v>
      </c>
      <c r="E364" s="37"/>
      <c r="F364" s="203" t="s">
        <v>435</v>
      </c>
      <c r="G364" s="37"/>
      <c r="H364" s="37"/>
      <c r="I364" s="204"/>
      <c r="J364" s="37"/>
      <c r="K364" s="37"/>
      <c r="L364" s="40"/>
      <c r="M364" s="205"/>
      <c r="N364" s="206"/>
      <c r="O364" s="72"/>
      <c r="P364" s="72"/>
      <c r="Q364" s="72"/>
      <c r="R364" s="72"/>
      <c r="S364" s="72"/>
      <c r="T364" s="73"/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T364" s="18" t="s">
        <v>146</v>
      </c>
      <c r="AU364" s="18" t="s">
        <v>84</v>
      </c>
    </row>
    <row r="365" spans="1:65" s="2" customFormat="1" ht="55.5" customHeight="1">
      <c r="A365" s="35"/>
      <c r="B365" s="36"/>
      <c r="C365" s="188" t="s">
        <v>308</v>
      </c>
      <c r="D365" s="188" t="s">
        <v>141</v>
      </c>
      <c r="E365" s="189" t="s">
        <v>437</v>
      </c>
      <c r="F365" s="190" t="s">
        <v>438</v>
      </c>
      <c r="G365" s="191" t="s">
        <v>170</v>
      </c>
      <c r="H365" s="192">
        <v>3.02</v>
      </c>
      <c r="I365" s="193"/>
      <c r="J365" s="194">
        <f>ROUND(I365*H365,2)</f>
        <v>0</v>
      </c>
      <c r="K365" s="195"/>
      <c r="L365" s="40"/>
      <c r="M365" s="196" t="s">
        <v>1</v>
      </c>
      <c r="N365" s="197" t="s">
        <v>39</v>
      </c>
      <c r="O365" s="72"/>
      <c r="P365" s="198">
        <f>O365*H365</f>
        <v>0</v>
      </c>
      <c r="Q365" s="198">
        <v>0</v>
      </c>
      <c r="R365" s="198">
        <f>Q365*H365</f>
        <v>0</v>
      </c>
      <c r="S365" s="198">
        <v>0</v>
      </c>
      <c r="T365" s="199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00" t="s">
        <v>187</v>
      </c>
      <c r="AT365" s="200" t="s">
        <v>141</v>
      </c>
      <c r="AU365" s="200" t="s">
        <v>84</v>
      </c>
      <c r="AY365" s="18" t="s">
        <v>138</v>
      </c>
      <c r="BE365" s="201">
        <f>IF(N365="základní",J365,0)</f>
        <v>0</v>
      </c>
      <c r="BF365" s="201">
        <f>IF(N365="snížená",J365,0)</f>
        <v>0</v>
      </c>
      <c r="BG365" s="201">
        <f>IF(N365="zákl. přenesená",J365,0)</f>
        <v>0</v>
      </c>
      <c r="BH365" s="201">
        <f>IF(N365="sníž. přenesená",J365,0)</f>
        <v>0</v>
      </c>
      <c r="BI365" s="201">
        <f>IF(N365="nulová",J365,0)</f>
        <v>0</v>
      </c>
      <c r="BJ365" s="18" t="s">
        <v>82</v>
      </c>
      <c r="BK365" s="201">
        <f>ROUND(I365*H365,2)</f>
        <v>0</v>
      </c>
      <c r="BL365" s="18" t="s">
        <v>187</v>
      </c>
      <c r="BM365" s="200" t="s">
        <v>439</v>
      </c>
    </row>
    <row r="366" spans="1:65" s="2" customFormat="1" ht="39">
      <c r="A366" s="35"/>
      <c r="B366" s="36"/>
      <c r="C366" s="37"/>
      <c r="D366" s="202" t="s">
        <v>146</v>
      </c>
      <c r="E366" s="37"/>
      <c r="F366" s="203" t="s">
        <v>438</v>
      </c>
      <c r="G366" s="37"/>
      <c r="H366" s="37"/>
      <c r="I366" s="204"/>
      <c r="J366" s="37"/>
      <c r="K366" s="37"/>
      <c r="L366" s="40"/>
      <c r="M366" s="205"/>
      <c r="N366" s="206"/>
      <c r="O366" s="72"/>
      <c r="P366" s="72"/>
      <c r="Q366" s="72"/>
      <c r="R366" s="72"/>
      <c r="S366" s="72"/>
      <c r="T366" s="73"/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T366" s="18" t="s">
        <v>146</v>
      </c>
      <c r="AU366" s="18" t="s">
        <v>84</v>
      </c>
    </row>
    <row r="367" spans="1:65" s="13" customFormat="1" ht="11.25">
      <c r="B367" s="207"/>
      <c r="C367" s="208"/>
      <c r="D367" s="202" t="s">
        <v>147</v>
      </c>
      <c r="E367" s="209" t="s">
        <v>1</v>
      </c>
      <c r="F367" s="210" t="s">
        <v>270</v>
      </c>
      <c r="G367" s="208"/>
      <c r="H367" s="209" t="s">
        <v>1</v>
      </c>
      <c r="I367" s="211"/>
      <c r="J367" s="208"/>
      <c r="K367" s="208"/>
      <c r="L367" s="212"/>
      <c r="M367" s="213"/>
      <c r="N367" s="214"/>
      <c r="O367" s="214"/>
      <c r="P367" s="214"/>
      <c r="Q367" s="214"/>
      <c r="R367" s="214"/>
      <c r="S367" s="214"/>
      <c r="T367" s="215"/>
      <c r="AT367" s="216" t="s">
        <v>147</v>
      </c>
      <c r="AU367" s="216" t="s">
        <v>84</v>
      </c>
      <c r="AV367" s="13" t="s">
        <v>82</v>
      </c>
      <c r="AW367" s="13" t="s">
        <v>31</v>
      </c>
      <c r="AX367" s="13" t="s">
        <v>74</v>
      </c>
      <c r="AY367" s="216" t="s">
        <v>138</v>
      </c>
    </row>
    <row r="368" spans="1:65" s="14" customFormat="1" ht="11.25">
      <c r="B368" s="217"/>
      <c r="C368" s="218"/>
      <c r="D368" s="202" t="s">
        <v>147</v>
      </c>
      <c r="E368" s="219" t="s">
        <v>1</v>
      </c>
      <c r="F368" s="220" t="s">
        <v>440</v>
      </c>
      <c r="G368" s="218"/>
      <c r="H368" s="221">
        <v>3.02</v>
      </c>
      <c r="I368" s="222"/>
      <c r="J368" s="218"/>
      <c r="K368" s="218"/>
      <c r="L368" s="223"/>
      <c r="M368" s="224"/>
      <c r="N368" s="225"/>
      <c r="O368" s="225"/>
      <c r="P368" s="225"/>
      <c r="Q368" s="225"/>
      <c r="R368" s="225"/>
      <c r="S368" s="225"/>
      <c r="T368" s="226"/>
      <c r="AT368" s="227" t="s">
        <v>147</v>
      </c>
      <c r="AU368" s="227" t="s">
        <v>84</v>
      </c>
      <c r="AV368" s="14" t="s">
        <v>84</v>
      </c>
      <c r="AW368" s="14" t="s">
        <v>31</v>
      </c>
      <c r="AX368" s="14" t="s">
        <v>74</v>
      </c>
      <c r="AY368" s="227" t="s">
        <v>138</v>
      </c>
    </row>
    <row r="369" spans="1:65" s="16" customFormat="1" ht="11.25">
      <c r="B369" s="250"/>
      <c r="C369" s="251"/>
      <c r="D369" s="202" t="s">
        <v>147</v>
      </c>
      <c r="E369" s="252" t="s">
        <v>1</v>
      </c>
      <c r="F369" s="253" t="s">
        <v>205</v>
      </c>
      <c r="G369" s="251"/>
      <c r="H369" s="254">
        <v>3.02</v>
      </c>
      <c r="I369" s="255"/>
      <c r="J369" s="251"/>
      <c r="K369" s="251"/>
      <c r="L369" s="256"/>
      <c r="M369" s="257"/>
      <c r="N369" s="258"/>
      <c r="O369" s="258"/>
      <c r="P369" s="258"/>
      <c r="Q369" s="258"/>
      <c r="R369" s="258"/>
      <c r="S369" s="258"/>
      <c r="T369" s="259"/>
      <c r="AT369" s="260" t="s">
        <v>147</v>
      </c>
      <c r="AU369" s="260" t="s">
        <v>84</v>
      </c>
      <c r="AV369" s="16" t="s">
        <v>139</v>
      </c>
      <c r="AW369" s="16" t="s">
        <v>31</v>
      </c>
      <c r="AX369" s="16" t="s">
        <v>74</v>
      </c>
      <c r="AY369" s="260" t="s">
        <v>138</v>
      </c>
    </row>
    <row r="370" spans="1:65" s="15" customFormat="1" ht="11.25">
      <c r="B370" s="228"/>
      <c r="C370" s="229"/>
      <c r="D370" s="202" t="s">
        <v>147</v>
      </c>
      <c r="E370" s="230" t="s">
        <v>1</v>
      </c>
      <c r="F370" s="231" t="s">
        <v>151</v>
      </c>
      <c r="G370" s="229"/>
      <c r="H370" s="232">
        <v>3.02</v>
      </c>
      <c r="I370" s="233"/>
      <c r="J370" s="229"/>
      <c r="K370" s="229"/>
      <c r="L370" s="234"/>
      <c r="M370" s="235"/>
      <c r="N370" s="236"/>
      <c r="O370" s="236"/>
      <c r="P370" s="236"/>
      <c r="Q370" s="236"/>
      <c r="R370" s="236"/>
      <c r="S370" s="236"/>
      <c r="T370" s="237"/>
      <c r="AT370" s="238" t="s">
        <v>147</v>
      </c>
      <c r="AU370" s="238" t="s">
        <v>84</v>
      </c>
      <c r="AV370" s="15" t="s">
        <v>145</v>
      </c>
      <c r="AW370" s="15" t="s">
        <v>31</v>
      </c>
      <c r="AX370" s="15" t="s">
        <v>82</v>
      </c>
      <c r="AY370" s="238" t="s">
        <v>138</v>
      </c>
    </row>
    <row r="371" spans="1:65" s="2" customFormat="1" ht="44.25" customHeight="1">
      <c r="A371" s="35"/>
      <c r="B371" s="36"/>
      <c r="C371" s="188" t="s">
        <v>441</v>
      </c>
      <c r="D371" s="188" t="s">
        <v>141</v>
      </c>
      <c r="E371" s="189" t="s">
        <v>442</v>
      </c>
      <c r="F371" s="190" t="s">
        <v>443</v>
      </c>
      <c r="G371" s="191" t="s">
        <v>170</v>
      </c>
      <c r="H371" s="192">
        <v>41.36</v>
      </c>
      <c r="I371" s="193"/>
      <c r="J371" s="194">
        <f>ROUND(I371*H371,2)</f>
        <v>0</v>
      </c>
      <c r="K371" s="195"/>
      <c r="L371" s="40"/>
      <c r="M371" s="196" t="s">
        <v>1</v>
      </c>
      <c r="N371" s="197" t="s">
        <v>39</v>
      </c>
      <c r="O371" s="72"/>
      <c r="P371" s="198">
        <f>O371*H371</f>
        <v>0</v>
      </c>
      <c r="Q371" s="198">
        <v>0</v>
      </c>
      <c r="R371" s="198">
        <f>Q371*H371</f>
        <v>0</v>
      </c>
      <c r="S371" s="198">
        <v>0</v>
      </c>
      <c r="T371" s="199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00" t="s">
        <v>187</v>
      </c>
      <c r="AT371" s="200" t="s">
        <v>141</v>
      </c>
      <c r="AU371" s="200" t="s">
        <v>84</v>
      </c>
      <c r="AY371" s="18" t="s">
        <v>138</v>
      </c>
      <c r="BE371" s="201">
        <f>IF(N371="základní",J371,0)</f>
        <v>0</v>
      </c>
      <c r="BF371" s="201">
        <f>IF(N371="snížená",J371,0)</f>
        <v>0</v>
      </c>
      <c r="BG371" s="201">
        <f>IF(N371="zákl. přenesená",J371,0)</f>
        <v>0</v>
      </c>
      <c r="BH371" s="201">
        <f>IF(N371="sníž. přenesená",J371,0)</f>
        <v>0</v>
      </c>
      <c r="BI371" s="201">
        <f>IF(N371="nulová",J371,0)</f>
        <v>0</v>
      </c>
      <c r="BJ371" s="18" t="s">
        <v>82</v>
      </c>
      <c r="BK371" s="201">
        <f>ROUND(I371*H371,2)</f>
        <v>0</v>
      </c>
      <c r="BL371" s="18" t="s">
        <v>187</v>
      </c>
      <c r="BM371" s="200" t="s">
        <v>444</v>
      </c>
    </row>
    <row r="372" spans="1:65" s="2" customFormat="1" ht="29.25">
      <c r="A372" s="35"/>
      <c r="B372" s="36"/>
      <c r="C372" s="37"/>
      <c r="D372" s="202" t="s">
        <v>146</v>
      </c>
      <c r="E372" s="37"/>
      <c r="F372" s="203" t="s">
        <v>443</v>
      </c>
      <c r="G372" s="37"/>
      <c r="H372" s="37"/>
      <c r="I372" s="204"/>
      <c r="J372" s="37"/>
      <c r="K372" s="37"/>
      <c r="L372" s="40"/>
      <c r="M372" s="205"/>
      <c r="N372" s="206"/>
      <c r="O372" s="72"/>
      <c r="P372" s="72"/>
      <c r="Q372" s="72"/>
      <c r="R372" s="72"/>
      <c r="S372" s="72"/>
      <c r="T372" s="73"/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T372" s="18" t="s">
        <v>146</v>
      </c>
      <c r="AU372" s="18" t="s">
        <v>84</v>
      </c>
    </row>
    <row r="373" spans="1:65" s="2" customFormat="1" ht="44.25" customHeight="1">
      <c r="A373" s="35"/>
      <c r="B373" s="36"/>
      <c r="C373" s="188" t="s">
        <v>313</v>
      </c>
      <c r="D373" s="188" t="s">
        <v>141</v>
      </c>
      <c r="E373" s="189" t="s">
        <v>445</v>
      </c>
      <c r="F373" s="190" t="s">
        <v>446</v>
      </c>
      <c r="G373" s="191" t="s">
        <v>170</v>
      </c>
      <c r="H373" s="192">
        <v>42.61</v>
      </c>
      <c r="I373" s="193"/>
      <c r="J373" s="194">
        <f>ROUND(I373*H373,2)</f>
        <v>0</v>
      </c>
      <c r="K373" s="195"/>
      <c r="L373" s="40"/>
      <c r="M373" s="196" t="s">
        <v>1</v>
      </c>
      <c r="N373" s="197" t="s">
        <v>39</v>
      </c>
      <c r="O373" s="72"/>
      <c r="P373" s="198">
        <f>O373*H373</f>
        <v>0</v>
      </c>
      <c r="Q373" s="198">
        <v>0</v>
      </c>
      <c r="R373" s="198">
        <f>Q373*H373</f>
        <v>0</v>
      </c>
      <c r="S373" s="198">
        <v>0</v>
      </c>
      <c r="T373" s="199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00" t="s">
        <v>187</v>
      </c>
      <c r="AT373" s="200" t="s">
        <v>141</v>
      </c>
      <c r="AU373" s="200" t="s">
        <v>84</v>
      </c>
      <c r="AY373" s="18" t="s">
        <v>138</v>
      </c>
      <c r="BE373" s="201">
        <f>IF(N373="základní",J373,0)</f>
        <v>0</v>
      </c>
      <c r="BF373" s="201">
        <f>IF(N373="snížená",J373,0)</f>
        <v>0</v>
      </c>
      <c r="BG373" s="201">
        <f>IF(N373="zákl. přenesená",J373,0)</f>
        <v>0</v>
      </c>
      <c r="BH373" s="201">
        <f>IF(N373="sníž. přenesená",J373,0)</f>
        <v>0</v>
      </c>
      <c r="BI373" s="201">
        <f>IF(N373="nulová",J373,0)</f>
        <v>0</v>
      </c>
      <c r="BJ373" s="18" t="s">
        <v>82</v>
      </c>
      <c r="BK373" s="201">
        <f>ROUND(I373*H373,2)</f>
        <v>0</v>
      </c>
      <c r="BL373" s="18" t="s">
        <v>187</v>
      </c>
      <c r="BM373" s="200" t="s">
        <v>447</v>
      </c>
    </row>
    <row r="374" spans="1:65" s="2" customFormat="1" ht="29.25">
      <c r="A374" s="35"/>
      <c r="B374" s="36"/>
      <c r="C374" s="37"/>
      <c r="D374" s="202" t="s">
        <v>146</v>
      </c>
      <c r="E374" s="37"/>
      <c r="F374" s="203" t="s">
        <v>446</v>
      </c>
      <c r="G374" s="37"/>
      <c r="H374" s="37"/>
      <c r="I374" s="204"/>
      <c r="J374" s="37"/>
      <c r="K374" s="37"/>
      <c r="L374" s="40"/>
      <c r="M374" s="205"/>
      <c r="N374" s="206"/>
      <c r="O374" s="72"/>
      <c r="P374" s="72"/>
      <c r="Q374" s="72"/>
      <c r="R374" s="72"/>
      <c r="S374" s="72"/>
      <c r="T374" s="73"/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T374" s="18" t="s">
        <v>146</v>
      </c>
      <c r="AU374" s="18" t="s">
        <v>84</v>
      </c>
    </row>
    <row r="375" spans="1:65" s="13" customFormat="1" ht="11.25">
      <c r="B375" s="207"/>
      <c r="C375" s="208"/>
      <c r="D375" s="202" t="s">
        <v>147</v>
      </c>
      <c r="E375" s="209" t="s">
        <v>1</v>
      </c>
      <c r="F375" s="210" t="s">
        <v>448</v>
      </c>
      <c r="G375" s="208"/>
      <c r="H375" s="209" t="s">
        <v>1</v>
      </c>
      <c r="I375" s="211"/>
      <c r="J375" s="208"/>
      <c r="K375" s="208"/>
      <c r="L375" s="212"/>
      <c r="M375" s="213"/>
      <c r="N375" s="214"/>
      <c r="O375" s="214"/>
      <c r="P375" s="214"/>
      <c r="Q375" s="214"/>
      <c r="R375" s="214"/>
      <c r="S375" s="214"/>
      <c r="T375" s="215"/>
      <c r="AT375" s="216" t="s">
        <v>147</v>
      </c>
      <c r="AU375" s="216" t="s">
        <v>84</v>
      </c>
      <c r="AV375" s="13" t="s">
        <v>82</v>
      </c>
      <c r="AW375" s="13" t="s">
        <v>31</v>
      </c>
      <c r="AX375" s="13" t="s">
        <v>74</v>
      </c>
      <c r="AY375" s="216" t="s">
        <v>138</v>
      </c>
    </row>
    <row r="376" spans="1:65" s="14" customFormat="1" ht="11.25">
      <c r="B376" s="217"/>
      <c r="C376" s="218"/>
      <c r="D376" s="202" t="s">
        <v>147</v>
      </c>
      <c r="E376" s="219" t="s">
        <v>1</v>
      </c>
      <c r="F376" s="220" t="s">
        <v>449</v>
      </c>
      <c r="G376" s="218"/>
      <c r="H376" s="221">
        <v>37.31</v>
      </c>
      <c r="I376" s="222"/>
      <c r="J376" s="218"/>
      <c r="K376" s="218"/>
      <c r="L376" s="223"/>
      <c r="M376" s="224"/>
      <c r="N376" s="225"/>
      <c r="O376" s="225"/>
      <c r="P376" s="225"/>
      <c r="Q376" s="225"/>
      <c r="R376" s="225"/>
      <c r="S376" s="225"/>
      <c r="T376" s="226"/>
      <c r="AT376" s="227" t="s">
        <v>147</v>
      </c>
      <c r="AU376" s="227" t="s">
        <v>84</v>
      </c>
      <c r="AV376" s="14" t="s">
        <v>84</v>
      </c>
      <c r="AW376" s="14" t="s">
        <v>31</v>
      </c>
      <c r="AX376" s="14" t="s">
        <v>74</v>
      </c>
      <c r="AY376" s="227" t="s">
        <v>138</v>
      </c>
    </row>
    <row r="377" spans="1:65" s="14" customFormat="1" ht="11.25">
      <c r="B377" s="217"/>
      <c r="C377" s="218"/>
      <c r="D377" s="202" t="s">
        <v>147</v>
      </c>
      <c r="E377" s="219" t="s">
        <v>1</v>
      </c>
      <c r="F377" s="220" t="s">
        <v>450</v>
      </c>
      <c r="G377" s="218"/>
      <c r="H377" s="221">
        <v>5.3</v>
      </c>
      <c r="I377" s="222"/>
      <c r="J377" s="218"/>
      <c r="K377" s="218"/>
      <c r="L377" s="223"/>
      <c r="M377" s="224"/>
      <c r="N377" s="225"/>
      <c r="O377" s="225"/>
      <c r="P377" s="225"/>
      <c r="Q377" s="225"/>
      <c r="R377" s="225"/>
      <c r="S377" s="225"/>
      <c r="T377" s="226"/>
      <c r="AT377" s="227" t="s">
        <v>147</v>
      </c>
      <c r="AU377" s="227" t="s">
        <v>84</v>
      </c>
      <c r="AV377" s="14" t="s">
        <v>84</v>
      </c>
      <c r="AW377" s="14" t="s">
        <v>31</v>
      </c>
      <c r="AX377" s="14" t="s">
        <v>74</v>
      </c>
      <c r="AY377" s="227" t="s">
        <v>138</v>
      </c>
    </row>
    <row r="378" spans="1:65" s="16" customFormat="1" ht="11.25">
      <c r="B378" s="250"/>
      <c r="C378" s="251"/>
      <c r="D378" s="202" t="s">
        <v>147</v>
      </c>
      <c r="E378" s="252" t="s">
        <v>1</v>
      </c>
      <c r="F378" s="253" t="s">
        <v>205</v>
      </c>
      <c r="G378" s="251"/>
      <c r="H378" s="254">
        <v>42.61</v>
      </c>
      <c r="I378" s="255"/>
      <c r="J378" s="251"/>
      <c r="K378" s="251"/>
      <c r="L378" s="256"/>
      <c r="M378" s="257"/>
      <c r="N378" s="258"/>
      <c r="O378" s="258"/>
      <c r="P378" s="258"/>
      <c r="Q378" s="258"/>
      <c r="R378" s="258"/>
      <c r="S378" s="258"/>
      <c r="T378" s="259"/>
      <c r="AT378" s="260" t="s">
        <v>147</v>
      </c>
      <c r="AU378" s="260" t="s">
        <v>84</v>
      </c>
      <c r="AV378" s="16" t="s">
        <v>139</v>
      </c>
      <c r="AW378" s="16" t="s">
        <v>31</v>
      </c>
      <c r="AX378" s="16" t="s">
        <v>74</v>
      </c>
      <c r="AY378" s="260" t="s">
        <v>138</v>
      </c>
    </row>
    <row r="379" spans="1:65" s="15" customFormat="1" ht="11.25">
      <c r="B379" s="228"/>
      <c r="C379" s="229"/>
      <c r="D379" s="202" t="s">
        <v>147</v>
      </c>
      <c r="E379" s="230" t="s">
        <v>1</v>
      </c>
      <c r="F379" s="231" t="s">
        <v>151</v>
      </c>
      <c r="G379" s="229"/>
      <c r="H379" s="232">
        <v>42.61</v>
      </c>
      <c r="I379" s="233"/>
      <c r="J379" s="229"/>
      <c r="K379" s="229"/>
      <c r="L379" s="234"/>
      <c r="M379" s="235"/>
      <c r="N379" s="236"/>
      <c r="O379" s="236"/>
      <c r="P379" s="236"/>
      <c r="Q379" s="236"/>
      <c r="R379" s="236"/>
      <c r="S379" s="236"/>
      <c r="T379" s="237"/>
      <c r="AT379" s="238" t="s">
        <v>147</v>
      </c>
      <c r="AU379" s="238" t="s">
        <v>84</v>
      </c>
      <c r="AV379" s="15" t="s">
        <v>145</v>
      </c>
      <c r="AW379" s="15" t="s">
        <v>31</v>
      </c>
      <c r="AX379" s="15" t="s">
        <v>82</v>
      </c>
      <c r="AY379" s="238" t="s">
        <v>138</v>
      </c>
    </row>
    <row r="380" spans="1:65" s="2" customFormat="1" ht="44.25" customHeight="1">
      <c r="A380" s="35"/>
      <c r="B380" s="36"/>
      <c r="C380" s="188" t="s">
        <v>451</v>
      </c>
      <c r="D380" s="188" t="s">
        <v>141</v>
      </c>
      <c r="E380" s="189" t="s">
        <v>452</v>
      </c>
      <c r="F380" s="190" t="s">
        <v>453</v>
      </c>
      <c r="G380" s="191" t="s">
        <v>170</v>
      </c>
      <c r="H380" s="192">
        <v>11.04</v>
      </c>
      <c r="I380" s="193"/>
      <c r="J380" s="194">
        <f>ROUND(I380*H380,2)</f>
        <v>0</v>
      </c>
      <c r="K380" s="195"/>
      <c r="L380" s="40"/>
      <c r="M380" s="196" t="s">
        <v>1</v>
      </c>
      <c r="N380" s="197" t="s">
        <v>39</v>
      </c>
      <c r="O380" s="72"/>
      <c r="P380" s="198">
        <f>O380*H380</f>
        <v>0</v>
      </c>
      <c r="Q380" s="198">
        <v>0</v>
      </c>
      <c r="R380" s="198">
        <f>Q380*H380</f>
        <v>0</v>
      </c>
      <c r="S380" s="198">
        <v>0</v>
      </c>
      <c r="T380" s="199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00" t="s">
        <v>187</v>
      </c>
      <c r="AT380" s="200" t="s">
        <v>141</v>
      </c>
      <c r="AU380" s="200" t="s">
        <v>84</v>
      </c>
      <c r="AY380" s="18" t="s">
        <v>138</v>
      </c>
      <c r="BE380" s="201">
        <f>IF(N380="základní",J380,0)</f>
        <v>0</v>
      </c>
      <c r="BF380" s="201">
        <f>IF(N380="snížená",J380,0)</f>
        <v>0</v>
      </c>
      <c r="BG380" s="201">
        <f>IF(N380="zákl. přenesená",J380,0)</f>
        <v>0</v>
      </c>
      <c r="BH380" s="201">
        <f>IF(N380="sníž. přenesená",J380,0)</f>
        <v>0</v>
      </c>
      <c r="BI380" s="201">
        <f>IF(N380="nulová",J380,0)</f>
        <v>0</v>
      </c>
      <c r="BJ380" s="18" t="s">
        <v>82</v>
      </c>
      <c r="BK380" s="201">
        <f>ROUND(I380*H380,2)</f>
        <v>0</v>
      </c>
      <c r="BL380" s="18" t="s">
        <v>187</v>
      </c>
      <c r="BM380" s="200" t="s">
        <v>454</v>
      </c>
    </row>
    <row r="381" spans="1:65" s="2" customFormat="1" ht="29.25">
      <c r="A381" s="35"/>
      <c r="B381" s="36"/>
      <c r="C381" s="37"/>
      <c r="D381" s="202" t="s">
        <v>146</v>
      </c>
      <c r="E381" s="37"/>
      <c r="F381" s="203" t="s">
        <v>453</v>
      </c>
      <c r="G381" s="37"/>
      <c r="H381" s="37"/>
      <c r="I381" s="204"/>
      <c r="J381" s="37"/>
      <c r="K381" s="37"/>
      <c r="L381" s="40"/>
      <c r="M381" s="205"/>
      <c r="N381" s="206"/>
      <c r="O381" s="72"/>
      <c r="P381" s="72"/>
      <c r="Q381" s="72"/>
      <c r="R381" s="72"/>
      <c r="S381" s="72"/>
      <c r="T381" s="73"/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T381" s="18" t="s">
        <v>146</v>
      </c>
      <c r="AU381" s="18" t="s">
        <v>84</v>
      </c>
    </row>
    <row r="382" spans="1:65" s="13" customFormat="1" ht="11.25">
      <c r="B382" s="207"/>
      <c r="C382" s="208"/>
      <c r="D382" s="202" t="s">
        <v>147</v>
      </c>
      <c r="E382" s="209" t="s">
        <v>1</v>
      </c>
      <c r="F382" s="210" t="s">
        <v>455</v>
      </c>
      <c r="G382" s="208"/>
      <c r="H382" s="209" t="s">
        <v>1</v>
      </c>
      <c r="I382" s="211"/>
      <c r="J382" s="208"/>
      <c r="K382" s="208"/>
      <c r="L382" s="212"/>
      <c r="M382" s="213"/>
      <c r="N382" s="214"/>
      <c r="O382" s="214"/>
      <c r="P382" s="214"/>
      <c r="Q382" s="214"/>
      <c r="R382" s="214"/>
      <c r="S382" s="214"/>
      <c r="T382" s="215"/>
      <c r="AT382" s="216" t="s">
        <v>147</v>
      </c>
      <c r="AU382" s="216" t="s">
        <v>84</v>
      </c>
      <c r="AV382" s="13" t="s">
        <v>82</v>
      </c>
      <c r="AW382" s="13" t="s">
        <v>31</v>
      </c>
      <c r="AX382" s="13" t="s">
        <v>74</v>
      </c>
      <c r="AY382" s="216" t="s">
        <v>138</v>
      </c>
    </row>
    <row r="383" spans="1:65" s="13" customFormat="1" ht="11.25">
      <c r="B383" s="207"/>
      <c r="C383" s="208"/>
      <c r="D383" s="202" t="s">
        <v>147</v>
      </c>
      <c r="E383" s="209" t="s">
        <v>1</v>
      </c>
      <c r="F383" s="210" t="s">
        <v>448</v>
      </c>
      <c r="G383" s="208"/>
      <c r="H383" s="209" t="s">
        <v>1</v>
      </c>
      <c r="I383" s="211"/>
      <c r="J383" s="208"/>
      <c r="K383" s="208"/>
      <c r="L383" s="212"/>
      <c r="M383" s="213"/>
      <c r="N383" s="214"/>
      <c r="O383" s="214"/>
      <c r="P383" s="214"/>
      <c r="Q383" s="214"/>
      <c r="R383" s="214"/>
      <c r="S383" s="214"/>
      <c r="T383" s="215"/>
      <c r="AT383" s="216" t="s">
        <v>147</v>
      </c>
      <c r="AU383" s="216" t="s">
        <v>84</v>
      </c>
      <c r="AV383" s="13" t="s">
        <v>82</v>
      </c>
      <c r="AW383" s="13" t="s">
        <v>31</v>
      </c>
      <c r="AX383" s="13" t="s">
        <v>74</v>
      </c>
      <c r="AY383" s="216" t="s">
        <v>138</v>
      </c>
    </row>
    <row r="384" spans="1:65" s="14" customFormat="1" ht="11.25">
      <c r="B384" s="217"/>
      <c r="C384" s="218"/>
      <c r="D384" s="202" t="s">
        <v>147</v>
      </c>
      <c r="E384" s="219" t="s">
        <v>1</v>
      </c>
      <c r="F384" s="220" t="s">
        <v>456</v>
      </c>
      <c r="G384" s="218"/>
      <c r="H384" s="221">
        <v>9.6199999999999992</v>
      </c>
      <c r="I384" s="222"/>
      <c r="J384" s="218"/>
      <c r="K384" s="218"/>
      <c r="L384" s="223"/>
      <c r="M384" s="224"/>
      <c r="N384" s="225"/>
      <c r="O384" s="225"/>
      <c r="P384" s="225"/>
      <c r="Q384" s="225"/>
      <c r="R384" s="225"/>
      <c r="S384" s="225"/>
      <c r="T384" s="226"/>
      <c r="AT384" s="227" t="s">
        <v>147</v>
      </c>
      <c r="AU384" s="227" t="s">
        <v>84</v>
      </c>
      <c r="AV384" s="14" t="s">
        <v>84</v>
      </c>
      <c r="AW384" s="14" t="s">
        <v>31</v>
      </c>
      <c r="AX384" s="14" t="s">
        <v>74</v>
      </c>
      <c r="AY384" s="227" t="s">
        <v>138</v>
      </c>
    </row>
    <row r="385" spans="1:65" s="14" customFormat="1" ht="11.25">
      <c r="B385" s="217"/>
      <c r="C385" s="218"/>
      <c r="D385" s="202" t="s">
        <v>147</v>
      </c>
      <c r="E385" s="219" t="s">
        <v>1</v>
      </c>
      <c r="F385" s="220" t="s">
        <v>457</v>
      </c>
      <c r="G385" s="218"/>
      <c r="H385" s="221">
        <v>1.42</v>
      </c>
      <c r="I385" s="222"/>
      <c r="J385" s="218"/>
      <c r="K385" s="218"/>
      <c r="L385" s="223"/>
      <c r="M385" s="224"/>
      <c r="N385" s="225"/>
      <c r="O385" s="225"/>
      <c r="P385" s="225"/>
      <c r="Q385" s="225"/>
      <c r="R385" s="225"/>
      <c r="S385" s="225"/>
      <c r="T385" s="226"/>
      <c r="AT385" s="227" t="s">
        <v>147</v>
      </c>
      <c r="AU385" s="227" t="s">
        <v>84</v>
      </c>
      <c r="AV385" s="14" t="s">
        <v>84</v>
      </c>
      <c r="AW385" s="14" t="s">
        <v>31</v>
      </c>
      <c r="AX385" s="14" t="s">
        <v>74</v>
      </c>
      <c r="AY385" s="227" t="s">
        <v>138</v>
      </c>
    </row>
    <row r="386" spans="1:65" s="16" customFormat="1" ht="11.25">
      <c r="B386" s="250"/>
      <c r="C386" s="251"/>
      <c r="D386" s="202" t="s">
        <v>147</v>
      </c>
      <c r="E386" s="252" t="s">
        <v>1</v>
      </c>
      <c r="F386" s="253" t="s">
        <v>205</v>
      </c>
      <c r="G386" s="251"/>
      <c r="H386" s="254">
        <v>11.04</v>
      </c>
      <c r="I386" s="255"/>
      <c r="J386" s="251"/>
      <c r="K386" s="251"/>
      <c r="L386" s="256"/>
      <c r="M386" s="257"/>
      <c r="N386" s="258"/>
      <c r="O386" s="258"/>
      <c r="P386" s="258"/>
      <c r="Q386" s="258"/>
      <c r="R386" s="258"/>
      <c r="S386" s="258"/>
      <c r="T386" s="259"/>
      <c r="AT386" s="260" t="s">
        <v>147</v>
      </c>
      <c r="AU386" s="260" t="s">
        <v>84</v>
      </c>
      <c r="AV386" s="16" t="s">
        <v>139</v>
      </c>
      <c r="AW386" s="16" t="s">
        <v>31</v>
      </c>
      <c r="AX386" s="16" t="s">
        <v>74</v>
      </c>
      <c r="AY386" s="260" t="s">
        <v>138</v>
      </c>
    </row>
    <row r="387" spans="1:65" s="15" customFormat="1" ht="11.25">
      <c r="B387" s="228"/>
      <c r="C387" s="229"/>
      <c r="D387" s="202" t="s">
        <v>147</v>
      </c>
      <c r="E387" s="230" t="s">
        <v>1</v>
      </c>
      <c r="F387" s="231" t="s">
        <v>151</v>
      </c>
      <c r="G387" s="229"/>
      <c r="H387" s="232">
        <v>11.04</v>
      </c>
      <c r="I387" s="233"/>
      <c r="J387" s="229"/>
      <c r="K387" s="229"/>
      <c r="L387" s="234"/>
      <c r="M387" s="235"/>
      <c r="N387" s="236"/>
      <c r="O387" s="236"/>
      <c r="P387" s="236"/>
      <c r="Q387" s="236"/>
      <c r="R387" s="236"/>
      <c r="S387" s="236"/>
      <c r="T387" s="237"/>
      <c r="AT387" s="238" t="s">
        <v>147</v>
      </c>
      <c r="AU387" s="238" t="s">
        <v>84</v>
      </c>
      <c r="AV387" s="15" t="s">
        <v>145</v>
      </c>
      <c r="AW387" s="15" t="s">
        <v>31</v>
      </c>
      <c r="AX387" s="15" t="s">
        <v>82</v>
      </c>
      <c r="AY387" s="238" t="s">
        <v>138</v>
      </c>
    </row>
    <row r="388" spans="1:65" s="2" customFormat="1" ht="33" customHeight="1">
      <c r="A388" s="35"/>
      <c r="B388" s="36"/>
      <c r="C388" s="188" t="s">
        <v>319</v>
      </c>
      <c r="D388" s="188" t="s">
        <v>141</v>
      </c>
      <c r="E388" s="189" t="s">
        <v>458</v>
      </c>
      <c r="F388" s="190" t="s">
        <v>459</v>
      </c>
      <c r="G388" s="191" t="s">
        <v>170</v>
      </c>
      <c r="H388" s="192">
        <v>53.65</v>
      </c>
      <c r="I388" s="193"/>
      <c r="J388" s="194">
        <f>ROUND(I388*H388,2)</f>
        <v>0</v>
      </c>
      <c r="K388" s="195"/>
      <c r="L388" s="40"/>
      <c r="M388" s="196" t="s">
        <v>1</v>
      </c>
      <c r="N388" s="197" t="s">
        <v>39</v>
      </c>
      <c r="O388" s="72"/>
      <c r="P388" s="198">
        <f>O388*H388</f>
        <v>0</v>
      </c>
      <c r="Q388" s="198">
        <v>0</v>
      </c>
      <c r="R388" s="198">
        <f>Q388*H388</f>
        <v>0</v>
      </c>
      <c r="S388" s="198">
        <v>0</v>
      </c>
      <c r="T388" s="199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200" t="s">
        <v>187</v>
      </c>
      <c r="AT388" s="200" t="s">
        <v>141</v>
      </c>
      <c r="AU388" s="200" t="s">
        <v>84</v>
      </c>
      <c r="AY388" s="18" t="s">
        <v>138</v>
      </c>
      <c r="BE388" s="201">
        <f>IF(N388="základní",J388,0)</f>
        <v>0</v>
      </c>
      <c r="BF388" s="201">
        <f>IF(N388="snížená",J388,0)</f>
        <v>0</v>
      </c>
      <c r="BG388" s="201">
        <f>IF(N388="zákl. přenesená",J388,0)</f>
        <v>0</v>
      </c>
      <c r="BH388" s="201">
        <f>IF(N388="sníž. přenesená",J388,0)</f>
        <v>0</v>
      </c>
      <c r="BI388" s="201">
        <f>IF(N388="nulová",J388,0)</f>
        <v>0</v>
      </c>
      <c r="BJ388" s="18" t="s">
        <v>82</v>
      </c>
      <c r="BK388" s="201">
        <f>ROUND(I388*H388,2)</f>
        <v>0</v>
      </c>
      <c r="BL388" s="18" t="s">
        <v>187</v>
      </c>
      <c r="BM388" s="200" t="s">
        <v>460</v>
      </c>
    </row>
    <row r="389" spans="1:65" s="2" customFormat="1" ht="19.5">
      <c r="A389" s="35"/>
      <c r="B389" s="36"/>
      <c r="C389" s="37"/>
      <c r="D389" s="202" t="s">
        <v>146</v>
      </c>
      <c r="E389" s="37"/>
      <c r="F389" s="203" t="s">
        <v>459</v>
      </c>
      <c r="G389" s="37"/>
      <c r="H389" s="37"/>
      <c r="I389" s="204"/>
      <c r="J389" s="37"/>
      <c r="K389" s="37"/>
      <c r="L389" s="40"/>
      <c r="M389" s="205"/>
      <c r="N389" s="206"/>
      <c r="O389" s="72"/>
      <c r="P389" s="72"/>
      <c r="Q389" s="72"/>
      <c r="R389" s="72"/>
      <c r="S389" s="72"/>
      <c r="T389" s="73"/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T389" s="18" t="s">
        <v>146</v>
      </c>
      <c r="AU389" s="18" t="s">
        <v>84</v>
      </c>
    </row>
    <row r="390" spans="1:65" s="2" customFormat="1" ht="33" customHeight="1">
      <c r="A390" s="35"/>
      <c r="B390" s="36"/>
      <c r="C390" s="188" t="s">
        <v>461</v>
      </c>
      <c r="D390" s="188" t="s">
        <v>141</v>
      </c>
      <c r="E390" s="189" t="s">
        <v>462</v>
      </c>
      <c r="F390" s="190" t="s">
        <v>463</v>
      </c>
      <c r="G390" s="191" t="s">
        <v>144</v>
      </c>
      <c r="H390" s="192">
        <v>2</v>
      </c>
      <c r="I390" s="193"/>
      <c r="J390" s="194">
        <f>ROUND(I390*H390,2)</f>
        <v>0</v>
      </c>
      <c r="K390" s="195"/>
      <c r="L390" s="40"/>
      <c r="M390" s="196" t="s">
        <v>1</v>
      </c>
      <c r="N390" s="197" t="s">
        <v>39</v>
      </c>
      <c r="O390" s="72"/>
      <c r="P390" s="198">
        <f>O390*H390</f>
        <v>0</v>
      </c>
      <c r="Q390" s="198">
        <v>0</v>
      </c>
      <c r="R390" s="198">
        <f>Q390*H390</f>
        <v>0</v>
      </c>
      <c r="S390" s="198">
        <v>0</v>
      </c>
      <c r="T390" s="199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200" t="s">
        <v>187</v>
      </c>
      <c r="AT390" s="200" t="s">
        <v>141</v>
      </c>
      <c r="AU390" s="200" t="s">
        <v>84</v>
      </c>
      <c r="AY390" s="18" t="s">
        <v>138</v>
      </c>
      <c r="BE390" s="201">
        <f>IF(N390="základní",J390,0)</f>
        <v>0</v>
      </c>
      <c r="BF390" s="201">
        <f>IF(N390="snížená",J390,0)</f>
        <v>0</v>
      </c>
      <c r="BG390" s="201">
        <f>IF(N390="zákl. přenesená",J390,0)</f>
        <v>0</v>
      </c>
      <c r="BH390" s="201">
        <f>IF(N390="sníž. přenesená",J390,0)</f>
        <v>0</v>
      </c>
      <c r="BI390" s="201">
        <f>IF(N390="nulová",J390,0)</f>
        <v>0</v>
      </c>
      <c r="BJ390" s="18" t="s">
        <v>82</v>
      </c>
      <c r="BK390" s="201">
        <f>ROUND(I390*H390,2)</f>
        <v>0</v>
      </c>
      <c r="BL390" s="18" t="s">
        <v>187</v>
      </c>
      <c r="BM390" s="200" t="s">
        <v>464</v>
      </c>
    </row>
    <row r="391" spans="1:65" s="2" customFormat="1" ht="19.5">
      <c r="A391" s="35"/>
      <c r="B391" s="36"/>
      <c r="C391" s="37"/>
      <c r="D391" s="202" t="s">
        <v>146</v>
      </c>
      <c r="E391" s="37"/>
      <c r="F391" s="203" t="s">
        <v>463</v>
      </c>
      <c r="G391" s="37"/>
      <c r="H391" s="37"/>
      <c r="I391" s="204"/>
      <c r="J391" s="37"/>
      <c r="K391" s="37"/>
      <c r="L391" s="40"/>
      <c r="M391" s="205"/>
      <c r="N391" s="206"/>
      <c r="O391" s="72"/>
      <c r="P391" s="72"/>
      <c r="Q391" s="72"/>
      <c r="R391" s="72"/>
      <c r="S391" s="72"/>
      <c r="T391" s="73"/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T391" s="18" t="s">
        <v>146</v>
      </c>
      <c r="AU391" s="18" t="s">
        <v>84</v>
      </c>
    </row>
    <row r="392" spans="1:65" s="14" customFormat="1" ht="11.25">
      <c r="B392" s="217"/>
      <c r="C392" s="218"/>
      <c r="D392" s="202" t="s">
        <v>147</v>
      </c>
      <c r="E392" s="219" t="s">
        <v>1</v>
      </c>
      <c r="F392" s="220" t="s">
        <v>465</v>
      </c>
      <c r="G392" s="218"/>
      <c r="H392" s="221">
        <v>1</v>
      </c>
      <c r="I392" s="222"/>
      <c r="J392" s="218"/>
      <c r="K392" s="218"/>
      <c r="L392" s="223"/>
      <c r="M392" s="224"/>
      <c r="N392" s="225"/>
      <c r="O392" s="225"/>
      <c r="P392" s="225"/>
      <c r="Q392" s="225"/>
      <c r="R392" s="225"/>
      <c r="S392" s="225"/>
      <c r="T392" s="226"/>
      <c r="AT392" s="227" t="s">
        <v>147</v>
      </c>
      <c r="AU392" s="227" t="s">
        <v>84</v>
      </c>
      <c r="AV392" s="14" t="s">
        <v>84</v>
      </c>
      <c r="AW392" s="14" t="s">
        <v>31</v>
      </c>
      <c r="AX392" s="14" t="s">
        <v>74</v>
      </c>
      <c r="AY392" s="227" t="s">
        <v>138</v>
      </c>
    </row>
    <row r="393" spans="1:65" s="14" customFormat="1" ht="11.25">
      <c r="B393" s="217"/>
      <c r="C393" s="218"/>
      <c r="D393" s="202" t="s">
        <v>147</v>
      </c>
      <c r="E393" s="219" t="s">
        <v>1</v>
      </c>
      <c r="F393" s="220" t="s">
        <v>466</v>
      </c>
      <c r="G393" s="218"/>
      <c r="H393" s="221">
        <v>1</v>
      </c>
      <c r="I393" s="222"/>
      <c r="J393" s="218"/>
      <c r="K393" s="218"/>
      <c r="L393" s="223"/>
      <c r="M393" s="224"/>
      <c r="N393" s="225"/>
      <c r="O393" s="225"/>
      <c r="P393" s="225"/>
      <c r="Q393" s="225"/>
      <c r="R393" s="225"/>
      <c r="S393" s="225"/>
      <c r="T393" s="226"/>
      <c r="AT393" s="227" t="s">
        <v>147</v>
      </c>
      <c r="AU393" s="227" t="s">
        <v>84</v>
      </c>
      <c r="AV393" s="14" t="s">
        <v>84</v>
      </c>
      <c r="AW393" s="14" t="s">
        <v>31</v>
      </c>
      <c r="AX393" s="14" t="s">
        <v>74</v>
      </c>
      <c r="AY393" s="227" t="s">
        <v>138</v>
      </c>
    </row>
    <row r="394" spans="1:65" s="15" customFormat="1" ht="11.25">
      <c r="B394" s="228"/>
      <c r="C394" s="229"/>
      <c r="D394" s="202" t="s">
        <v>147</v>
      </c>
      <c r="E394" s="230" t="s">
        <v>1</v>
      </c>
      <c r="F394" s="231" t="s">
        <v>151</v>
      </c>
      <c r="G394" s="229"/>
      <c r="H394" s="232">
        <v>2</v>
      </c>
      <c r="I394" s="233"/>
      <c r="J394" s="229"/>
      <c r="K394" s="229"/>
      <c r="L394" s="234"/>
      <c r="M394" s="235"/>
      <c r="N394" s="236"/>
      <c r="O394" s="236"/>
      <c r="P394" s="236"/>
      <c r="Q394" s="236"/>
      <c r="R394" s="236"/>
      <c r="S394" s="236"/>
      <c r="T394" s="237"/>
      <c r="AT394" s="238" t="s">
        <v>147</v>
      </c>
      <c r="AU394" s="238" t="s">
        <v>84</v>
      </c>
      <c r="AV394" s="15" t="s">
        <v>145</v>
      </c>
      <c r="AW394" s="15" t="s">
        <v>31</v>
      </c>
      <c r="AX394" s="15" t="s">
        <v>82</v>
      </c>
      <c r="AY394" s="238" t="s">
        <v>138</v>
      </c>
    </row>
    <row r="395" spans="1:65" s="2" customFormat="1" ht="33" customHeight="1">
      <c r="A395" s="35"/>
      <c r="B395" s="36"/>
      <c r="C395" s="239" t="s">
        <v>324</v>
      </c>
      <c r="D395" s="239" t="s">
        <v>162</v>
      </c>
      <c r="E395" s="240" t="s">
        <v>467</v>
      </c>
      <c r="F395" s="241" t="s">
        <v>468</v>
      </c>
      <c r="G395" s="242" t="s">
        <v>144</v>
      </c>
      <c r="H395" s="243">
        <v>1</v>
      </c>
      <c r="I395" s="244"/>
      <c r="J395" s="245">
        <f>ROUND(I395*H395,2)</f>
        <v>0</v>
      </c>
      <c r="K395" s="246"/>
      <c r="L395" s="247"/>
      <c r="M395" s="248" t="s">
        <v>1</v>
      </c>
      <c r="N395" s="249" t="s">
        <v>39</v>
      </c>
      <c r="O395" s="72"/>
      <c r="P395" s="198">
        <f>O395*H395</f>
        <v>0</v>
      </c>
      <c r="Q395" s="198">
        <v>0</v>
      </c>
      <c r="R395" s="198">
        <f>Q395*H395</f>
        <v>0</v>
      </c>
      <c r="S395" s="198">
        <v>0</v>
      </c>
      <c r="T395" s="199">
        <f>S395*H395</f>
        <v>0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200" t="s">
        <v>224</v>
      </c>
      <c r="AT395" s="200" t="s">
        <v>162</v>
      </c>
      <c r="AU395" s="200" t="s">
        <v>84</v>
      </c>
      <c r="AY395" s="18" t="s">
        <v>138</v>
      </c>
      <c r="BE395" s="201">
        <f>IF(N395="základní",J395,0)</f>
        <v>0</v>
      </c>
      <c r="BF395" s="201">
        <f>IF(N395="snížená",J395,0)</f>
        <v>0</v>
      </c>
      <c r="BG395" s="201">
        <f>IF(N395="zákl. přenesená",J395,0)</f>
        <v>0</v>
      </c>
      <c r="BH395" s="201">
        <f>IF(N395="sníž. přenesená",J395,0)</f>
        <v>0</v>
      </c>
      <c r="BI395" s="201">
        <f>IF(N395="nulová",J395,0)</f>
        <v>0</v>
      </c>
      <c r="BJ395" s="18" t="s">
        <v>82</v>
      </c>
      <c r="BK395" s="201">
        <f>ROUND(I395*H395,2)</f>
        <v>0</v>
      </c>
      <c r="BL395" s="18" t="s">
        <v>187</v>
      </c>
      <c r="BM395" s="200" t="s">
        <v>469</v>
      </c>
    </row>
    <row r="396" spans="1:65" s="2" customFormat="1" ht="19.5">
      <c r="A396" s="35"/>
      <c r="B396" s="36"/>
      <c r="C396" s="37"/>
      <c r="D396" s="202" t="s">
        <v>146</v>
      </c>
      <c r="E396" s="37"/>
      <c r="F396" s="203" t="s">
        <v>468</v>
      </c>
      <c r="G396" s="37"/>
      <c r="H396" s="37"/>
      <c r="I396" s="204"/>
      <c r="J396" s="37"/>
      <c r="K396" s="37"/>
      <c r="L396" s="40"/>
      <c r="M396" s="205"/>
      <c r="N396" s="206"/>
      <c r="O396" s="72"/>
      <c r="P396" s="72"/>
      <c r="Q396" s="72"/>
      <c r="R396" s="72"/>
      <c r="S396" s="72"/>
      <c r="T396" s="73"/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T396" s="18" t="s">
        <v>146</v>
      </c>
      <c r="AU396" s="18" t="s">
        <v>84</v>
      </c>
    </row>
    <row r="397" spans="1:65" s="2" customFormat="1" ht="33" customHeight="1">
      <c r="A397" s="35"/>
      <c r="B397" s="36"/>
      <c r="C397" s="239" t="s">
        <v>470</v>
      </c>
      <c r="D397" s="239" t="s">
        <v>162</v>
      </c>
      <c r="E397" s="240" t="s">
        <v>471</v>
      </c>
      <c r="F397" s="241" t="s">
        <v>472</v>
      </c>
      <c r="G397" s="242" t="s">
        <v>144</v>
      </c>
      <c r="H397" s="243">
        <v>1</v>
      </c>
      <c r="I397" s="244"/>
      <c r="J397" s="245">
        <f>ROUND(I397*H397,2)</f>
        <v>0</v>
      </c>
      <c r="K397" s="246"/>
      <c r="L397" s="247"/>
      <c r="M397" s="248" t="s">
        <v>1</v>
      </c>
      <c r="N397" s="249" t="s">
        <v>39</v>
      </c>
      <c r="O397" s="72"/>
      <c r="P397" s="198">
        <f>O397*H397</f>
        <v>0</v>
      </c>
      <c r="Q397" s="198">
        <v>0</v>
      </c>
      <c r="R397" s="198">
        <f>Q397*H397</f>
        <v>0</v>
      </c>
      <c r="S397" s="198">
        <v>0</v>
      </c>
      <c r="T397" s="199">
        <f>S397*H397</f>
        <v>0</v>
      </c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R397" s="200" t="s">
        <v>224</v>
      </c>
      <c r="AT397" s="200" t="s">
        <v>162</v>
      </c>
      <c r="AU397" s="200" t="s">
        <v>84</v>
      </c>
      <c r="AY397" s="18" t="s">
        <v>138</v>
      </c>
      <c r="BE397" s="201">
        <f>IF(N397="základní",J397,0)</f>
        <v>0</v>
      </c>
      <c r="BF397" s="201">
        <f>IF(N397="snížená",J397,0)</f>
        <v>0</v>
      </c>
      <c r="BG397" s="201">
        <f>IF(N397="zákl. přenesená",J397,0)</f>
        <v>0</v>
      </c>
      <c r="BH397" s="201">
        <f>IF(N397="sníž. přenesená",J397,0)</f>
        <v>0</v>
      </c>
      <c r="BI397" s="201">
        <f>IF(N397="nulová",J397,0)</f>
        <v>0</v>
      </c>
      <c r="BJ397" s="18" t="s">
        <v>82</v>
      </c>
      <c r="BK397" s="201">
        <f>ROUND(I397*H397,2)</f>
        <v>0</v>
      </c>
      <c r="BL397" s="18" t="s">
        <v>187</v>
      </c>
      <c r="BM397" s="200" t="s">
        <v>473</v>
      </c>
    </row>
    <row r="398" spans="1:65" s="2" customFormat="1" ht="19.5">
      <c r="A398" s="35"/>
      <c r="B398" s="36"/>
      <c r="C398" s="37"/>
      <c r="D398" s="202" t="s">
        <v>146</v>
      </c>
      <c r="E398" s="37"/>
      <c r="F398" s="203" t="s">
        <v>472</v>
      </c>
      <c r="G398" s="37"/>
      <c r="H398" s="37"/>
      <c r="I398" s="204"/>
      <c r="J398" s="37"/>
      <c r="K398" s="37"/>
      <c r="L398" s="40"/>
      <c r="M398" s="205"/>
      <c r="N398" s="206"/>
      <c r="O398" s="72"/>
      <c r="P398" s="72"/>
      <c r="Q398" s="72"/>
      <c r="R398" s="72"/>
      <c r="S398" s="72"/>
      <c r="T398" s="73"/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T398" s="18" t="s">
        <v>146</v>
      </c>
      <c r="AU398" s="18" t="s">
        <v>84</v>
      </c>
    </row>
    <row r="399" spans="1:65" s="2" customFormat="1" ht="44.25" customHeight="1">
      <c r="A399" s="35"/>
      <c r="B399" s="36"/>
      <c r="C399" s="188" t="s">
        <v>328</v>
      </c>
      <c r="D399" s="188" t="s">
        <v>141</v>
      </c>
      <c r="E399" s="189" t="s">
        <v>474</v>
      </c>
      <c r="F399" s="190" t="s">
        <v>475</v>
      </c>
      <c r="G399" s="191" t="s">
        <v>376</v>
      </c>
      <c r="H399" s="261"/>
      <c r="I399" s="193"/>
      <c r="J399" s="194">
        <f>ROUND(I399*H399,2)</f>
        <v>0</v>
      </c>
      <c r="K399" s="195"/>
      <c r="L399" s="40"/>
      <c r="M399" s="196" t="s">
        <v>1</v>
      </c>
      <c r="N399" s="197" t="s">
        <v>39</v>
      </c>
      <c r="O399" s="72"/>
      <c r="P399" s="198">
        <f>O399*H399</f>
        <v>0</v>
      </c>
      <c r="Q399" s="198">
        <v>0</v>
      </c>
      <c r="R399" s="198">
        <f>Q399*H399</f>
        <v>0</v>
      </c>
      <c r="S399" s="198">
        <v>0</v>
      </c>
      <c r="T399" s="199">
        <f>S399*H399</f>
        <v>0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200" t="s">
        <v>187</v>
      </c>
      <c r="AT399" s="200" t="s">
        <v>141</v>
      </c>
      <c r="AU399" s="200" t="s">
        <v>84</v>
      </c>
      <c r="AY399" s="18" t="s">
        <v>138</v>
      </c>
      <c r="BE399" s="201">
        <f>IF(N399="základní",J399,0)</f>
        <v>0</v>
      </c>
      <c r="BF399" s="201">
        <f>IF(N399="snížená",J399,0)</f>
        <v>0</v>
      </c>
      <c r="BG399" s="201">
        <f>IF(N399="zákl. přenesená",J399,0)</f>
        <v>0</v>
      </c>
      <c r="BH399" s="201">
        <f>IF(N399="sníž. přenesená",J399,0)</f>
        <v>0</v>
      </c>
      <c r="BI399" s="201">
        <f>IF(N399="nulová",J399,0)</f>
        <v>0</v>
      </c>
      <c r="BJ399" s="18" t="s">
        <v>82</v>
      </c>
      <c r="BK399" s="201">
        <f>ROUND(I399*H399,2)</f>
        <v>0</v>
      </c>
      <c r="BL399" s="18" t="s">
        <v>187</v>
      </c>
      <c r="BM399" s="200" t="s">
        <v>476</v>
      </c>
    </row>
    <row r="400" spans="1:65" s="2" customFormat="1" ht="29.25">
      <c r="A400" s="35"/>
      <c r="B400" s="36"/>
      <c r="C400" s="37"/>
      <c r="D400" s="202" t="s">
        <v>146</v>
      </c>
      <c r="E400" s="37"/>
      <c r="F400" s="203" t="s">
        <v>475</v>
      </c>
      <c r="G400" s="37"/>
      <c r="H400" s="37"/>
      <c r="I400" s="204"/>
      <c r="J400" s="37"/>
      <c r="K400" s="37"/>
      <c r="L400" s="40"/>
      <c r="M400" s="205"/>
      <c r="N400" s="206"/>
      <c r="O400" s="72"/>
      <c r="P400" s="72"/>
      <c r="Q400" s="72"/>
      <c r="R400" s="72"/>
      <c r="S400" s="72"/>
      <c r="T400" s="73"/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T400" s="18" t="s">
        <v>146</v>
      </c>
      <c r="AU400" s="18" t="s">
        <v>84</v>
      </c>
    </row>
    <row r="401" spans="1:65" s="12" customFormat="1" ht="22.9" customHeight="1">
      <c r="B401" s="172"/>
      <c r="C401" s="173"/>
      <c r="D401" s="174" t="s">
        <v>73</v>
      </c>
      <c r="E401" s="186" t="s">
        <v>477</v>
      </c>
      <c r="F401" s="186" t="s">
        <v>478</v>
      </c>
      <c r="G401" s="173"/>
      <c r="H401" s="173"/>
      <c r="I401" s="176"/>
      <c r="J401" s="187">
        <f>BK401</f>
        <v>0</v>
      </c>
      <c r="K401" s="173"/>
      <c r="L401" s="178"/>
      <c r="M401" s="179"/>
      <c r="N401" s="180"/>
      <c r="O401" s="180"/>
      <c r="P401" s="181">
        <f>SUM(P402:P443)</f>
        <v>0</v>
      </c>
      <c r="Q401" s="180"/>
      <c r="R401" s="181">
        <f>SUM(R402:R443)</f>
        <v>0</v>
      </c>
      <c r="S401" s="180"/>
      <c r="T401" s="182">
        <f>SUM(T402:T443)</f>
        <v>0</v>
      </c>
      <c r="AR401" s="183" t="s">
        <v>84</v>
      </c>
      <c r="AT401" s="184" t="s">
        <v>73</v>
      </c>
      <c r="AU401" s="184" t="s">
        <v>82</v>
      </c>
      <c r="AY401" s="183" t="s">
        <v>138</v>
      </c>
      <c r="BK401" s="185">
        <f>SUM(BK402:BK443)</f>
        <v>0</v>
      </c>
    </row>
    <row r="402" spans="1:65" s="2" customFormat="1" ht="21.75" customHeight="1">
      <c r="A402" s="35"/>
      <c r="B402" s="36"/>
      <c r="C402" s="188" t="s">
        <v>479</v>
      </c>
      <c r="D402" s="188" t="s">
        <v>141</v>
      </c>
      <c r="E402" s="189" t="s">
        <v>480</v>
      </c>
      <c r="F402" s="190" t="s">
        <v>481</v>
      </c>
      <c r="G402" s="191" t="s">
        <v>144</v>
      </c>
      <c r="H402" s="192">
        <v>2</v>
      </c>
      <c r="I402" s="193"/>
      <c r="J402" s="194">
        <f>ROUND(I402*H402,2)</f>
        <v>0</v>
      </c>
      <c r="K402" s="195"/>
      <c r="L402" s="40"/>
      <c r="M402" s="196" t="s">
        <v>1</v>
      </c>
      <c r="N402" s="197" t="s">
        <v>39</v>
      </c>
      <c r="O402" s="72"/>
      <c r="P402" s="198">
        <f>O402*H402</f>
        <v>0</v>
      </c>
      <c r="Q402" s="198">
        <v>0</v>
      </c>
      <c r="R402" s="198">
        <f>Q402*H402</f>
        <v>0</v>
      </c>
      <c r="S402" s="198">
        <v>0</v>
      </c>
      <c r="T402" s="199">
        <f>S402*H402</f>
        <v>0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200" t="s">
        <v>187</v>
      </c>
      <c r="AT402" s="200" t="s">
        <v>141</v>
      </c>
      <c r="AU402" s="200" t="s">
        <v>84</v>
      </c>
      <c r="AY402" s="18" t="s">
        <v>138</v>
      </c>
      <c r="BE402" s="201">
        <f>IF(N402="základní",J402,0)</f>
        <v>0</v>
      </c>
      <c r="BF402" s="201">
        <f>IF(N402="snížená",J402,0)</f>
        <v>0</v>
      </c>
      <c r="BG402" s="201">
        <f>IF(N402="zákl. přenesená",J402,0)</f>
        <v>0</v>
      </c>
      <c r="BH402" s="201">
        <f>IF(N402="sníž. přenesená",J402,0)</f>
        <v>0</v>
      </c>
      <c r="BI402" s="201">
        <f>IF(N402="nulová",J402,0)</f>
        <v>0</v>
      </c>
      <c r="BJ402" s="18" t="s">
        <v>82</v>
      </c>
      <c r="BK402" s="201">
        <f>ROUND(I402*H402,2)</f>
        <v>0</v>
      </c>
      <c r="BL402" s="18" t="s">
        <v>187</v>
      </c>
      <c r="BM402" s="200" t="s">
        <v>482</v>
      </c>
    </row>
    <row r="403" spans="1:65" s="2" customFormat="1" ht="19.5">
      <c r="A403" s="35"/>
      <c r="B403" s="36"/>
      <c r="C403" s="37"/>
      <c r="D403" s="202" t="s">
        <v>146</v>
      </c>
      <c r="E403" s="37"/>
      <c r="F403" s="203" t="s">
        <v>481</v>
      </c>
      <c r="G403" s="37"/>
      <c r="H403" s="37"/>
      <c r="I403" s="204"/>
      <c r="J403" s="37"/>
      <c r="K403" s="37"/>
      <c r="L403" s="40"/>
      <c r="M403" s="205"/>
      <c r="N403" s="206"/>
      <c r="O403" s="72"/>
      <c r="P403" s="72"/>
      <c r="Q403" s="72"/>
      <c r="R403" s="72"/>
      <c r="S403" s="72"/>
      <c r="T403" s="73"/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T403" s="18" t="s">
        <v>146</v>
      </c>
      <c r="AU403" s="18" t="s">
        <v>84</v>
      </c>
    </row>
    <row r="404" spans="1:65" s="13" customFormat="1" ht="11.25">
      <c r="B404" s="207"/>
      <c r="C404" s="208"/>
      <c r="D404" s="202" t="s">
        <v>147</v>
      </c>
      <c r="E404" s="209" t="s">
        <v>1</v>
      </c>
      <c r="F404" s="210" t="s">
        <v>172</v>
      </c>
      <c r="G404" s="208"/>
      <c r="H404" s="209" t="s">
        <v>1</v>
      </c>
      <c r="I404" s="211"/>
      <c r="J404" s="208"/>
      <c r="K404" s="208"/>
      <c r="L404" s="212"/>
      <c r="M404" s="213"/>
      <c r="N404" s="214"/>
      <c r="O404" s="214"/>
      <c r="P404" s="214"/>
      <c r="Q404" s="214"/>
      <c r="R404" s="214"/>
      <c r="S404" s="214"/>
      <c r="T404" s="215"/>
      <c r="AT404" s="216" t="s">
        <v>147</v>
      </c>
      <c r="AU404" s="216" t="s">
        <v>84</v>
      </c>
      <c r="AV404" s="13" t="s">
        <v>82</v>
      </c>
      <c r="AW404" s="13" t="s">
        <v>31</v>
      </c>
      <c r="AX404" s="13" t="s">
        <v>74</v>
      </c>
      <c r="AY404" s="216" t="s">
        <v>138</v>
      </c>
    </row>
    <row r="405" spans="1:65" s="14" customFormat="1" ht="11.25">
      <c r="B405" s="217"/>
      <c r="C405" s="218"/>
      <c r="D405" s="202" t="s">
        <v>147</v>
      </c>
      <c r="E405" s="219" t="s">
        <v>1</v>
      </c>
      <c r="F405" s="220" t="s">
        <v>483</v>
      </c>
      <c r="G405" s="218"/>
      <c r="H405" s="221">
        <v>2</v>
      </c>
      <c r="I405" s="222"/>
      <c r="J405" s="218"/>
      <c r="K405" s="218"/>
      <c r="L405" s="223"/>
      <c r="M405" s="224"/>
      <c r="N405" s="225"/>
      <c r="O405" s="225"/>
      <c r="P405" s="225"/>
      <c r="Q405" s="225"/>
      <c r="R405" s="225"/>
      <c r="S405" s="225"/>
      <c r="T405" s="226"/>
      <c r="AT405" s="227" t="s">
        <v>147</v>
      </c>
      <c r="AU405" s="227" t="s">
        <v>84</v>
      </c>
      <c r="AV405" s="14" t="s">
        <v>84</v>
      </c>
      <c r="AW405" s="14" t="s">
        <v>31</v>
      </c>
      <c r="AX405" s="14" t="s">
        <v>74</v>
      </c>
      <c r="AY405" s="227" t="s">
        <v>138</v>
      </c>
    </row>
    <row r="406" spans="1:65" s="15" customFormat="1" ht="11.25">
      <c r="B406" s="228"/>
      <c r="C406" s="229"/>
      <c r="D406" s="202" t="s">
        <v>147</v>
      </c>
      <c r="E406" s="230" t="s">
        <v>1</v>
      </c>
      <c r="F406" s="231" t="s">
        <v>151</v>
      </c>
      <c r="G406" s="229"/>
      <c r="H406" s="232">
        <v>2</v>
      </c>
      <c r="I406" s="233"/>
      <c r="J406" s="229"/>
      <c r="K406" s="229"/>
      <c r="L406" s="234"/>
      <c r="M406" s="235"/>
      <c r="N406" s="236"/>
      <c r="O406" s="236"/>
      <c r="P406" s="236"/>
      <c r="Q406" s="236"/>
      <c r="R406" s="236"/>
      <c r="S406" s="236"/>
      <c r="T406" s="237"/>
      <c r="AT406" s="238" t="s">
        <v>147</v>
      </c>
      <c r="AU406" s="238" t="s">
        <v>84</v>
      </c>
      <c r="AV406" s="15" t="s">
        <v>145</v>
      </c>
      <c r="AW406" s="15" t="s">
        <v>31</v>
      </c>
      <c r="AX406" s="15" t="s">
        <v>82</v>
      </c>
      <c r="AY406" s="238" t="s">
        <v>138</v>
      </c>
    </row>
    <row r="407" spans="1:65" s="2" customFormat="1" ht="33" customHeight="1">
      <c r="A407" s="35"/>
      <c r="B407" s="36"/>
      <c r="C407" s="188" t="s">
        <v>331</v>
      </c>
      <c r="D407" s="188" t="s">
        <v>141</v>
      </c>
      <c r="E407" s="189" t="s">
        <v>484</v>
      </c>
      <c r="F407" s="190" t="s">
        <v>485</v>
      </c>
      <c r="G407" s="191" t="s">
        <v>144</v>
      </c>
      <c r="H407" s="192">
        <v>3</v>
      </c>
      <c r="I407" s="193"/>
      <c r="J407" s="194">
        <f>ROUND(I407*H407,2)</f>
        <v>0</v>
      </c>
      <c r="K407" s="195"/>
      <c r="L407" s="40"/>
      <c r="M407" s="196" t="s">
        <v>1</v>
      </c>
      <c r="N407" s="197" t="s">
        <v>39</v>
      </c>
      <c r="O407" s="72"/>
      <c r="P407" s="198">
        <f>O407*H407</f>
        <v>0</v>
      </c>
      <c r="Q407" s="198">
        <v>0</v>
      </c>
      <c r="R407" s="198">
        <f>Q407*H407</f>
        <v>0</v>
      </c>
      <c r="S407" s="198">
        <v>0</v>
      </c>
      <c r="T407" s="199">
        <f>S407*H407</f>
        <v>0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200" t="s">
        <v>187</v>
      </c>
      <c r="AT407" s="200" t="s">
        <v>141</v>
      </c>
      <c r="AU407" s="200" t="s">
        <v>84</v>
      </c>
      <c r="AY407" s="18" t="s">
        <v>138</v>
      </c>
      <c r="BE407" s="201">
        <f>IF(N407="základní",J407,0)</f>
        <v>0</v>
      </c>
      <c r="BF407" s="201">
        <f>IF(N407="snížená",J407,0)</f>
        <v>0</v>
      </c>
      <c r="BG407" s="201">
        <f>IF(N407="zákl. přenesená",J407,0)</f>
        <v>0</v>
      </c>
      <c r="BH407" s="201">
        <f>IF(N407="sníž. přenesená",J407,0)</f>
        <v>0</v>
      </c>
      <c r="BI407" s="201">
        <f>IF(N407="nulová",J407,0)</f>
        <v>0</v>
      </c>
      <c r="BJ407" s="18" t="s">
        <v>82</v>
      </c>
      <c r="BK407" s="201">
        <f>ROUND(I407*H407,2)</f>
        <v>0</v>
      </c>
      <c r="BL407" s="18" t="s">
        <v>187</v>
      </c>
      <c r="BM407" s="200" t="s">
        <v>486</v>
      </c>
    </row>
    <row r="408" spans="1:65" s="2" customFormat="1" ht="29.25">
      <c r="A408" s="35"/>
      <c r="B408" s="36"/>
      <c r="C408" s="37"/>
      <c r="D408" s="202" t="s">
        <v>146</v>
      </c>
      <c r="E408" s="37"/>
      <c r="F408" s="203" t="s">
        <v>485</v>
      </c>
      <c r="G408" s="37"/>
      <c r="H408" s="37"/>
      <c r="I408" s="204"/>
      <c r="J408" s="37"/>
      <c r="K408" s="37"/>
      <c r="L408" s="40"/>
      <c r="M408" s="205"/>
      <c r="N408" s="206"/>
      <c r="O408" s="72"/>
      <c r="P408" s="72"/>
      <c r="Q408" s="72"/>
      <c r="R408" s="72"/>
      <c r="S408" s="72"/>
      <c r="T408" s="73"/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T408" s="18" t="s">
        <v>146</v>
      </c>
      <c r="AU408" s="18" t="s">
        <v>84</v>
      </c>
    </row>
    <row r="409" spans="1:65" s="14" customFormat="1" ht="11.25">
      <c r="B409" s="217"/>
      <c r="C409" s="218"/>
      <c r="D409" s="202" t="s">
        <v>147</v>
      </c>
      <c r="E409" s="219" t="s">
        <v>1</v>
      </c>
      <c r="F409" s="220" t="s">
        <v>246</v>
      </c>
      <c r="G409" s="218"/>
      <c r="H409" s="221">
        <v>1</v>
      </c>
      <c r="I409" s="222"/>
      <c r="J409" s="218"/>
      <c r="K409" s="218"/>
      <c r="L409" s="223"/>
      <c r="M409" s="224"/>
      <c r="N409" s="225"/>
      <c r="O409" s="225"/>
      <c r="P409" s="225"/>
      <c r="Q409" s="225"/>
      <c r="R409" s="225"/>
      <c r="S409" s="225"/>
      <c r="T409" s="226"/>
      <c r="AT409" s="227" t="s">
        <v>147</v>
      </c>
      <c r="AU409" s="227" t="s">
        <v>84</v>
      </c>
      <c r="AV409" s="14" t="s">
        <v>84</v>
      </c>
      <c r="AW409" s="14" t="s">
        <v>31</v>
      </c>
      <c r="AX409" s="14" t="s">
        <v>74</v>
      </c>
      <c r="AY409" s="227" t="s">
        <v>138</v>
      </c>
    </row>
    <row r="410" spans="1:65" s="14" customFormat="1" ht="11.25">
      <c r="B410" s="217"/>
      <c r="C410" s="218"/>
      <c r="D410" s="202" t="s">
        <v>147</v>
      </c>
      <c r="E410" s="219" t="s">
        <v>1</v>
      </c>
      <c r="F410" s="220" t="s">
        <v>465</v>
      </c>
      <c r="G410" s="218"/>
      <c r="H410" s="221">
        <v>1</v>
      </c>
      <c r="I410" s="222"/>
      <c r="J410" s="218"/>
      <c r="K410" s="218"/>
      <c r="L410" s="223"/>
      <c r="M410" s="224"/>
      <c r="N410" s="225"/>
      <c r="O410" s="225"/>
      <c r="P410" s="225"/>
      <c r="Q410" s="225"/>
      <c r="R410" s="225"/>
      <c r="S410" s="225"/>
      <c r="T410" s="226"/>
      <c r="AT410" s="227" t="s">
        <v>147</v>
      </c>
      <c r="AU410" s="227" t="s">
        <v>84</v>
      </c>
      <c r="AV410" s="14" t="s">
        <v>84</v>
      </c>
      <c r="AW410" s="14" t="s">
        <v>31</v>
      </c>
      <c r="AX410" s="14" t="s">
        <v>74</v>
      </c>
      <c r="AY410" s="227" t="s">
        <v>138</v>
      </c>
    </row>
    <row r="411" spans="1:65" s="14" customFormat="1" ht="11.25">
      <c r="B411" s="217"/>
      <c r="C411" s="218"/>
      <c r="D411" s="202" t="s">
        <v>147</v>
      </c>
      <c r="E411" s="219" t="s">
        <v>1</v>
      </c>
      <c r="F411" s="220" t="s">
        <v>466</v>
      </c>
      <c r="G411" s="218"/>
      <c r="H411" s="221">
        <v>1</v>
      </c>
      <c r="I411" s="222"/>
      <c r="J411" s="218"/>
      <c r="K411" s="218"/>
      <c r="L411" s="223"/>
      <c r="M411" s="224"/>
      <c r="N411" s="225"/>
      <c r="O411" s="225"/>
      <c r="P411" s="225"/>
      <c r="Q411" s="225"/>
      <c r="R411" s="225"/>
      <c r="S411" s="225"/>
      <c r="T411" s="226"/>
      <c r="AT411" s="227" t="s">
        <v>147</v>
      </c>
      <c r="AU411" s="227" t="s">
        <v>84</v>
      </c>
      <c r="AV411" s="14" t="s">
        <v>84</v>
      </c>
      <c r="AW411" s="14" t="s">
        <v>31</v>
      </c>
      <c r="AX411" s="14" t="s">
        <v>74</v>
      </c>
      <c r="AY411" s="227" t="s">
        <v>138</v>
      </c>
    </row>
    <row r="412" spans="1:65" s="15" customFormat="1" ht="11.25">
      <c r="B412" s="228"/>
      <c r="C412" s="229"/>
      <c r="D412" s="202" t="s">
        <v>147</v>
      </c>
      <c r="E412" s="230" t="s">
        <v>1</v>
      </c>
      <c r="F412" s="231" t="s">
        <v>151</v>
      </c>
      <c r="G412" s="229"/>
      <c r="H412" s="232">
        <v>3</v>
      </c>
      <c r="I412" s="233"/>
      <c r="J412" s="229"/>
      <c r="K412" s="229"/>
      <c r="L412" s="234"/>
      <c r="M412" s="235"/>
      <c r="N412" s="236"/>
      <c r="O412" s="236"/>
      <c r="P412" s="236"/>
      <c r="Q412" s="236"/>
      <c r="R412" s="236"/>
      <c r="S412" s="236"/>
      <c r="T412" s="237"/>
      <c r="AT412" s="238" t="s">
        <v>147</v>
      </c>
      <c r="AU412" s="238" t="s">
        <v>84</v>
      </c>
      <c r="AV412" s="15" t="s">
        <v>145</v>
      </c>
      <c r="AW412" s="15" t="s">
        <v>31</v>
      </c>
      <c r="AX412" s="15" t="s">
        <v>82</v>
      </c>
      <c r="AY412" s="238" t="s">
        <v>138</v>
      </c>
    </row>
    <row r="413" spans="1:65" s="2" customFormat="1" ht="44.25" customHeight="1">
      <c r="A413" s="35"/>
      <c r="B413" s="36"/>
      <c r="C413" s="239" t="s">
        <v>487</v>
      </c>
      <c r="D413" s="239" t="s">
        <v>162</v>
      </c>
      <c r="E413" s="240" t="s">
        <v>488</v>
      </c>
      <c r="F413" s="241" t="s">
        <v>489</v>
      </c>
      <c r="G413" s="242" t="s">
        <v>144</v>
      </c>
      <c r="H413" s="243">
        <v>2</v>
      </c>
      <c r="I413" s="244"/>
      <c r="J413" s="245">
        <f>ROUND(I413*H413,2)</f>
        <v>0</v>
      </c>
      <c r="K413" s="246"/>
      <c r="L413" s="247"/>
      <c r="M413" s="248" t="s">
        <v>1</v>
      </c>
      <c r="N413" s="249" t="s">
        <v>39</v>
      </c>
      <c r="O413" s="72"/>
      <c r="P413" s="198">
        <f>O413*H413</f>
        <v>0</v>
      </c>
      <c r="Q413" s="198">
        <v>0</v>
      </c>
      <c r="R413" s="198">
        <f>Q413*H413</f>
        <v>0</v>
      </c>
      <c r="S413" s="198">
        <v>0</v>
      </c>
      <c r="T413" s="199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200" t="s">
        <v>224</v>
      </c>
      <c r="AT413" s="200" t="s">
        <v>162</v>
      </c>
      <c r="AU413" s="200" t="s">
        <v>84</v>
      </c>
      <c r="AY413" s="18" t="s">
        <v>138</v>
      </c>
      <c r="BE413" s="201">
        <f>IF(N413="základní",J413,0)</f>
        <v>0</v>
      </c>
      <c r="BF413" s="201">
        <f>IF(N413="snížená",J413,0)</f>
        <v>0</v>
      </c>
      <c r="BG413" s="201">
        <f>IF(N413="zákl. přenesená",J413,0)</f>
        <v>0</v>
      </c>
      <c r="BH413" s="201">
        <f>IF(N413="sníž. přenesená",J413,0)</f>
        <v>0</v>
      </c>
      <c r="BI413" s="201">
        <f>IF(N413="nulová",J413,0)</f>
        <v>0</v>
      </c>
      <c r="BJ413" s="18" t="s">
        <v>82</v>
      </c>
      <c r="BK413" s="201">
        <f>ROUND(I413*H413,2)</f>
        <v>0</v>
      </c>
      <c r="BL413" s="18" t="s">
        <v>187</v>
      </c>
      <c r="BM413" s="200" t="s">
        <v>490</v>
      </c>
    </row>
    <row r="414" spans="1:65" s="2" customFormat="1" ht="29.25">
      <c r="A414" s="35"/>
      <c r="B414" s="36"/>
      <c r="C414" s="37"/>
      <c r="D414" s="202" t="s">
        <v>146</v>
      </c>
      <c r="E414" s="37"/>
      <c r="F414" s="203" t="s">
        <v>489</v>
      </c>
      <c r="G414" s="37"/>
      <c r="H414" s="37"/>
      <c r="I414" s="204"/>
      <c r="J414" s="37"/>
      <c r="K414" s="37"/>
      <c r="L414" s="40"/>
      <c r="M414" s="205"/>
      <c r="N414" s="206"/>
      <c r="O414" s="72"/>
      <c r="P414" s="72"/>
      <c r="Q414" s="72"/>
      <c r="R414" s="72"/>
      <c r="S414" s="72"/>
      <c r="T414" s="73"/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T414" s="18" t="s">
        <v>146</v>
      </c>
      <c r="AU414" s="18" t="s">
        <v>84</v>
      </c>
    </row>
    <row r="415" spans="1:65" s="2" customFormat="1" ht="44.25" customHeight="1">
      <c r="A415" s="35"/>
      <c r="B415" s="36"/>
      <c r="C415" s="239" t="s">
        <v>339</v>
      </c>
      <c r="D415" s="239" t="s">
        <v>162</v>
      </c>
      <c r="E415" s="240" t="s">
        <v>491</v>
      </c>
      <c r="F415" s="241" t="s">
        <v>492</v>
      </c>
      <c r="G415" s="242" t="s">
        <v>144</v>
      </c>
      <c r="H415" s="243">
        <v>1</v>
      </c>
      <c r="I415" s="244"/>
      <c r="J415" s="245">
        <f>ROUND(I415*H415,2)</f>
        <v>0</v>
      </c>
      <c r="K415" s="246"/>
      <c r="L415" s="247"/>
      <c r="M415" s="248" t="s">
        <v>1</v>
      </c>
      <c r="N415" s="249" t="s">
        <v>39</v>
      </c>
      <c r="O415" s="72"/>
      <c r="P415" s="198">
        <f>O415*H415</f>
        <v>0</v>
      </c>
      <c r="Q415" s="198">
        <v>0</v>
      </c>
      <c r="R415" s="198">
        <f>Q415*H415</f>
        <v>0</v>
      </c>
      <c r="S415" s="198">
        <v>0</v>
      </c>
      <c r="T415" s="199">
        <f>S415*H415</f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200" t="s">
        <v>224</v>
      </c>
      <c r="AT415" s="200" t="s">
        <v>162</v>
      </c>
      <c r="AU415" s="200" t="s">
        <v>84</v>
      </c>
      <c r="AY415" s="18" t="s">
        <v>138</v>
      </c>
      <c r="BE415" s="201">
        <f>IF(N415="základní",J415,0)</f>
        <v>0</v>
      </c>
      <c r="BF415" s="201">
        <f>IF(N415="snížená",J415,0)</f>
        <v>0</v>
      </c>
      <c r="BG415" s="201">
        <f>IF(N415="zákl. přenesená",J415,0)</f>
        <v>0</v>
      </c>
      <c r="BH415" s="201">
        <f>IF(N415="sníž. přenesená",J415,0)</f>
        <v>0</v>
      </c>
      <c r="BI415" s="201">
        <f>IF(N415="nulová",J415,0)</f>
        <v>0</v>
      </c>
      <c r="BJ415" s="18" t="s">
        <v>82</v>
      </c>
      <c r="BK415" s="201">
        <f>ROUND(I415*H415,2)</f>
        <v>0</v>
      </c>
      <c r="BL415" s="18" t="s">
        <v>187</v>
      </c>
      <c r="BM415" s="200" t="s">
        <v>493</v>
      </c>
    </row>
    <row r="416" spans="1:65" s="2" customFormat="1" ht="29.25">
      <c r="A416" s="35"/>
      <c r="B416" s="36"/>
      <c r="C416" s="37"/>
      <c r="D416" s="202" t="s">
        <v>146</v>
      </c>
      <c r="E416" s="37"/>
      <c r="F416" s="203" t="s">
        <v>492</v>
      </c>
      <c r="G416" s="37"/>
      <c r="H416" s="37"/>
      <c r="I416" s="204"/>
      <c r="J416" s="37"/>
      <c r="K416" s="37"/>
      <c r="L416" s="40"/>
      <c r="M416" s="205"/>
      <c r="N416" s="206"/>
      <c r="O416" s="72"/>
      <c r="P416" s="72"/>
      <c r="Q416" s="72"/>
      <c r="R416" s="72"/>
      <c r="S416" s="72"/>
      <c r="T416" s="73"/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T416" s="18" t="s">
        <v>146</v>
      </c>
      <c r="AU416" s="18" t="s">
        <v>84</v>
      </c>
    </row>
    <row r="417" spans="1:65" s="2" customFormat="1" ht="33" customHeight="1">
      <c r="A417" s="35"/>
      <c r="B417" s="36"/>
      <c r="C417" s="188" t="s">
        <v>494</v>
      </c>
      <c r="D417" s="188" t="s">
        <v>141</v>
      </c>
      <c r="E417" s="189" t="s">
        <v>495</v>
      </c>
      <c r="F417" s="190" t="s">
        <v>496</v>
      </c>
      <c r="G417" s="191" t="s">
        <v>144</v>
      </c>
      <c r="H417" s="192">
        <v>1</v>
      </c>
      <c r="I417" s="193"/>
      <c r="J417" s="194">
        <f>ROUND(I417*H417,2)</f>
        <v>0</v>
      </c>
      <c r="K417" s="195"/>
      <c r="L417" s="40"/>
      <c r="M417" s="196" t="s">
        <v>1</v>
      </c>
      <c r="N417" s="197" t="s">
        <v>39</v>
      </c>
      <c r="O417" s="72"/>
      <c r="P417" s="198">
        <f>O417*H417</f>
        <v>0</v>
      </c>
      <c r="Q417" s="198">
        <v>0</v>
      </c>
      <c r="R417" s="198">
        <f>Q417*H417</f>
        <v>0</v>
      </c>
      <c r="S417" s="198">
        <v>0</v>
      </c>
      <c r="T417" s="199">
        <f>S417*H417</f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200" t="s">
        <v>187</v>
      </c>
      <c r="AT417" s="200" t="s">
        <v>141</v>
      </c>
      <c r="AU417" s="200" t="s">
        <v>84</v>
      </c>
      <c r="AY417" s="18" t="s">
        <v>138</v>
      </c>
      <c r="BE417" s="201">
        <f>IF(N417="základní",J417,0)</f>
        <v>0</v>
      </c>
      <c r="BF417" s="201">
        <f>IF(N417="snížená",J417,0)</f>
        <v>0</v>
      </c>
      <c r="BG417" s="201">
        <f>IF(N417="zákl. přenesená",J417,0)</f>
        <v>0</v>
      </c>
      <c r="BH417" s="201">
        <f>IF(N417="sníž. přenesená",J417,0)</f>
        <v>0</v>
      </c>
      <c r="BI417" s="201">
        <f>IF(N417="nulová",J417,0)</f>
        <v>0</v>
      </c>
      <c r="BJ417" s="18" t="s">
        <v>82</v>
      </c>
      <c r="BK417" s="201">
        <f>ROUND(I417*H417,2)</f>
        <v>0</v>
      </c>
      <c r="BL417" s="18" t="s">
        <v>187</v>
      </c>
      <c r="BM417" s="200" t="s">
        <v>497</v>
      </c>
    </row>
    <row r="418" spans="1:65" s="2" customFormat="1" ht="19.5">
      <c r="A418" s="35"/>
      <c r="B418" s="36"/>
      <c r="C418" s="37"/>
      <c r="D418" s="202" t="s">
        <v>146</v>
      </c>
      <c r="E418" s="37"/>
      <c r="F418" s="203" t="s">
        <v>496</v>
      </c>
      <c r="G418" s="37"/>
      <c r="H418" s="37"/>
      <c r="I418" s="204"/>
      <c r="J418" s="37"/>
      <c r="K418" s="37"/>
      <c r="L418" s="40"/>
      <c r="M418" s="205"/>
      <c r="N418" s="206"/>
      <c r="O418" s="72"/>
      <c r="P418" s="72"/>
      <c r="Q418" s="72"/>
      <c r="R418" s="72"/>
      <c r="S418" s="72"/>
      <c r="T418" s="73"/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T418" s="18" t="s">
        <v>146</v>
      </c>
      <c r="AU418" s="18" t="s">
        <v>84</v>
      </c>
    </row>
    <row r="419" spans="1:65" s="14" customFormat="1" ht="11.25">
      <c r="B419" s="217"/>
      <c r="C419" s="218"/>
      <c r="D419" s="202" t="s">
        <v>147</v>
      </c>
      <c r="E419" s="219" t="s">
        <v>1</v>
      </c>
      <c r="F419" s="220" t="s">
        <v>254</v>
      </c>
      <c r="G419" s="218"/>
      <c r="H419" s="221">
        <v>1</v>
      </c>
      <c r="I419" s="222"/>
      <c r="J419" s="218"/>
      <c r="K419" s="218"/>
      <c r="L419" s="223"/>
      <c r="M419" s="224"/>
      <c r="N419" s="225"/>
      <c r="O419" s="225"/>
      <c r="P419" s="225"/>
      <c r="Q419" s="225"/>
      <c r="R419" s="225"/>
      <c r="S419" s="225"/>
      <c r="T419" s="226"/>
      <c r="AT419" s="227" t="s">
        <v>147</v>
      </c>
      <c r="AU419" s="227" t="s">
        <v>84</v>
      </c>
      <c r="AV419" s="14" t="s">
        <v>84</v>
      </c>
      <c r="AW419" s="14" t="s">
        <v>31</v>
      </c>
      <c r="AX419" s="14" t="s">
        <v>74</v>
      </c>
      <c r="AY419" s="227" t="s">
        <v>138</v>
      </c>
    </row>
    <row r="420" spans="1:65" s="15" customFormat="1" ht="11.25">
      <c r="B420" s="228"/>
      <c r="C420" s="229"/>
      <c r="D420" s="202" t="s">
        <v>147</v>
      </c>
      <c r="E420" s="230" t="s">
        <v>1</v>
      </c>
      <c r="F420" s="231" t="s">
        <v>151</v>
      </c>
      <c r="G420" s="229"/>
      <c r="H420" s="232">
        <v>1</v>
      </c>
      <c r="I420" s="233"/>
      <c r="J420" s="229"/>
      <c r="K420" s="229"/>
      <c r="L420" s="234"/>
      <c r="M420" s="235"/>
      <c r="N420" s="236"/>
      <c r="O420" s="236"/>
      <c r="P420" s="236"/>
      <c r="Q420" s="236"/>
      <c r="R420" s="236"/>
      <c r="S420" s="236"/>
      <c r="T420" s="237"/>
      <c r="AT420" s="238" t="s">
        <v>147</v>
      </c>
      <c r="AU420" s="238" t="s">
        <v>84</v>
      </c>
      <c r="AV420" s="15" t="s">
        <v>145</v>
      </c>
      <c r="AW420" s="15" t="s">
        <v>31</v>
      </c>
      <c r="AX420" s="15" t="s">
        <v>82</v>
      </c>
      <c r="AY420" s="238" t="s">
        <v>138</v>
      </c>
    </row>
    <row r="421" spans="1:65" s="2" customFormat="1" ht="44.25" customHeight="1">
      <c r="A421" s="35"/>
      <c r="B421" s="36"/>
      <c r="C421" s="239" t="s">
        <v>342</v>
      </c>
      <c r="D421" s="239" t="s">
        <v>162</v>
      </c>
      <c r="E421" s="240" t="s">
        <v>498</v>
      </c>
      <c r="F421" s="241" t="s">
        <v>499</v>
      </c>
      <c r="G421" s="242" t="s">
        <v>144</v>
      </c>
      <c r="H421" s="243">
        <v>1</v>
      </c>
      <c r="I421" s="244"/>
      <c r="J421" s="245">
        <f>ROUND(I421*H421,2)</f>
        <v>0</v>
      </c>
      <c r="K421" s="246"/>
      <c r="L421" s="247"/>
      <c r="M421" s="248" t="s">
        <v>1</v>
      </c>
      <c r="N421" s="249" t="s">
        <v>39</v>
      </c>
      <c r="O421" s="72"/>
      <c r="P421" s="198">
        <f>O421*H421</f>
        <v>0</v>
      </c>
      <c r="Q421" s="198">
        <v>0</v>
      </c>
      <c r="R421" s="198">
        <f>Q421*H421</f>
        <v>0</v>
      </c>
      <c r="S421" s="198">
        <v>0</v>
      </c>
      <c r="T421" s="199">
        <f>S421*H421</f>
        <v>0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200" t="s">
        <v>224</v>
      </c>
      <c r="AT421" s="200" t="s">
        <v>162</v>
      </c>
      <c r="AU421" s="200" t="s">
        <v>84</v>
      </c>
      <c r="AY421" s="18" t="s">
        <v>138</v>
      </c>
      <c r="BE421" s="201">
        <f>IF(N421="základní",J421,0)</f>
        <v>0</v>
      </c>
      <c r="BF421" s="201">
        <f>IF(N421="snížená",J421,0)</f>
        <v>0</v>
      </c>
      <c r="BG421" s="201">
        <f>IF(N421="zákl. přenesená",J421,0)</f>
        <v>0</v>
      </c>
      <c r="BH421" s="201">
        <f>IF(N421="sníž. přenesená",J421,0)</f>
        <v>0</v>
      </c>
      <c r="BI421" s="201">
        <f>IF(N421="nulová",J421,0)</f>
        <v>0</v>
      </c>
      <c r="BJ421" s="18" t="s">
        <v>82</v>
      </c>
      <c r="BK421" s="201">
        <f>ROUND(I421*H421,2)</f>
        <v>0</v>
      </c>
      <c r="BL421" s="18" t="s">
        <v>187</v>
      </c>
      <c r="BM421" s="200" t="s">
        <v>500</v>
      </c>
    </row>
    <row r="422" spans="1:65" s="2" customFormat="1" ht="29.25">
      <c r="A422" s="35"/>
      <c r="B422" s="36"/>
      <c r="C422" s="37"/>
      <c r="D422" s="202" t="s">
        <v>146</v>
      </c>
      <c r="E422" s="37"/>
      <c r="F422" s="203" t="s">
        <v>499</v>
      </c>
      <c r="G422" s="37"/>
      <c r="H422" s="37"/>
      <c r="I422" s="204"/>
      <c r="J422" s="37"/>
      <c r="K422" s="37"/>
      <c r="L422" s="40"/>
      <c r="M422" s="205"/>
      <c r="N422" s="206"/>
      <c r="O422" s="72"/>
      <c r="P422" s="72"/>
      <c r="Q422" s="72"/>
      <c r="R422" s="72"/>
      <c r="S422" s="72"/>
      <c r="T422" s="73"/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T422" s="18" t="s">
        <v>146</v>
      </c>
      <c r="AU422" s="18" t="s">
        <v>84</v>
      </c>
    </row>
    <row r="423" spans="1:65" s="2" customFormat="1" ht="44.25" customHeight="1">
      <c r="A423" s="35"/>
      <c r="B423" s="36"/>
      <c r="C423" s="188" t="s">
        <v>501</v>
      </c>
      <c r="D423" s="188" t="s">
        <v>141</v>
      </c>
      <c r="E423" s="189" t="s">
        <v>502</v>
      </c>
      <c r="F423" s="190" t="s">
        <v>503</v>
      </c>
      <c r="G423" s="191" t="s">
        <v>144</v>
      </c>
      <c r="H423" s="192">
        <v>2</v>
      </c>
      <c r="I423" s="193"/>
      <c r="J423" s="194">
        <f>ROUND(I423*H423,2)</f>
        <v>0</v>
      </c>
      <c r="K423" s="195"/>
      <c r="L423" s="40"/>
      <c r="M423" s="196" t="s">
        <v>1</v>
      </c>
      <c r="N423" s="197" t="s">
        <v>39</v>
      </c>
      <c r="O423" s="72"/>
      <c r="P423" s="198">
        <f>O423*H423</f>
        <v>0</v>
      </c>
      <c r="Q423" s="198">
        <v>0</v>
      </c>
      <c r="R423" s="198">
        <f>Q423*H423</f>
        <v>0</v>
      </c>
      <c r="S423" s="198">
        <v>0</v>
      </c>
      <c r="T423" s="199">
        <f>S423*H423</f>
        <v>0</v>
      </c>
      <c r="U423" s="35"/>
      <c r="V423" s="35"/>
      <c r="W423" s="35"/>
      <c r="X423" s="35"/>
      <c r="Y423" s="35"/>
      <c r="Z423" s="35"/>
      <c r="AA423" s="35"/>
      <c r="AB423" s="35"/>
      <c r="AC423" s="35"/>
      <c r="AD423" s="35"/>
      <c r="AE423" s="35"/>
      <c r="AR423" s="200" t="s">
        <v>187</v>
      </c>
      <c r="AT423" s="200" t="s">
        <v>141</v>
      </c>
      <c r="AU423" s="200" t="s">
        <v>84</v>
      </c>
      <c r="AY423" s="18" t="s">
        <v>138</v>
      </c>
      <c r="BE423" s="201">
        <f>IF(N423="základní",J423,0)</f>
        <v>0</v>
      </c>
      <c r="BF423" s="201">
        <f>IF(N423="snížená",J423,0)</f>
        <v>0</v>
      </c>
      <c r="BG423" s="201">
        <f>IF(N423="zákl. přenesená",J423,0)</f>
        <v>0</v>
      </c>
      <c r="BH423" s="201">
        <f>IF(N423="sníž. přenesená",J423,0)</f>
        <v>0</v>
      </c>
      <c r="BI423" s="201">
        <f>IF(N423="nulová",J423,0)</f>
        <v>0</v>
      </c>
      <c r="BJ423" s="18" t="s">
        <v>82</v>
      </c>
      <c r="BK423" s="201">
        <f>ROUND(I423*H423,2)</f>
        <v>0</v>
      </c>
      <c r="BL423" s="18" t="s">
        <v>187</v>
      </c>
      <c r="BM423" s="200" t="s">
        <v>504</v>
      </c>
    </row>
    <row r="424" spans="1:65" s="2" customFormat="1" ht="29.25">
      <c r="A424" s="35"/>
      <c r="B424" s="36"/>
      <c r="C424" s="37"/>
      <c r="D424" s="202" t="s">
        <v>146</v>
      </c>
      <c r="E424" s="37"/>
      <c r="F424" s="203" t="s">
        <v>503</v>
      </c>
      <c r="G424" s="37"/>
      <c r="H424" s="37"/>
      <c r="I424" s="204"/>
      <c r="J424" s="37"/>
      <c r="K424" s="37"/>
      <c r="L424" s="40"/>
      <c r="M424" s="205"/>
      <c r="N424" s="206"/>
      <c r="O424" s="72"/>
      <c r="P424" s="72"/>
      <c r="Q424" s="72"/>
      <c r="R424" s="72"/>
      <c r="S424" s="72"/>
      <c r="T424" s="73"/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T424" s="18" t="s">
        <v>146</v>
      </c>
      <c r="AU424" s="18" t="s">
        <v>84</v>
      </c>
    </row>
    <row r="425" spans="1:65" s="2" customFormat="1" ht="21.75" customHeight="1">
      <c r="A425" s="35"/>
      <c r="B425" s="36"/>
      <c r="C425" s="239" t="s">
        <v>346</v>
      </c>
      <c r="D425" s="239" t="s">
        <v>162</v>
      </c>
      <c r="E425" s="240" t="s">
        <v>505</v>
      </c>
      <c r="F425" s="241" t="s">
        <v>506</v>
      </c>
      <c r="G425" s="242" t="s">
        <v>200</v>
      </c>
      <c r="H425" s="243">
        <v>2.4</v>
      </c>
      <c r="I425" s="244"/>
      <c r="J425" s="245">
        <f>ROUND(I425*H425,2)</f>
        <v>0</v>
      </c>
      <c r="K425" s="246"/>
      <c r="L425" s="247"/>
      <c r="M425" s="248" t="s">
        <v>1</v>
      </c>
      <c r="N425" s="249" t="s">
        <v>39</v>
      </c>
      <c r="O425" s="72"/>
      <c r="P425" s="198">
        <f>O425*H425</f>
        <v>0</v>
      </c>
      <c r="Q425" s="198">
        <v>0</v>
      </c>
      <c r="R425" s="198">
        <f>Q425*H425</f>
        <v>0</v>
      </c>
      <c r="S425" s="198">
        <v>0</v>
      </c>
      <c r="T425" s="199">
        <f>S425*H425</f>
        <v>0</v>
      </c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R425" s="200" t="s">
        <v>224</v>
      </c>
      <c r="AT425" s="200" t="s">
        <v>162</v>
      </c>
      <c r="AU425" s="200" t="s">
        <v>84</v>
      </c>
      <c r="AY425" s="18" t="s">
        <v>138</v>
      </c>
      <c r="BE425" s="201">
        <f>IF(N425="základní",J425,0)</f>
        <v>0</v>
      </c>
      <c r="BF425" s="201">
        <f>IF(N425="snížená",J425,0)</f>
        <v>0</v>
      </c>
      <c r="BG425" s="201">
        <f>IF(N425="zákl. přenesená",J425,0)</f>
        <v>0</v>
      </c>
      <c r="BH425" s="201">
        <f>IF(N425="sníž. přenesená",J425,0)</f>
        <v>0</v>
      </c>
      <c r="BI425" s="201">
        <f>IF(N425="nulová",J425,0)</f>
        <v>0</v>
      </c>
      <c r="BJ425" s="18" t="s">
        <v>82</v>
      </c>
      <c r="BK425" s="201">
        <f>ROUND(I425*H425,2)</f>
        <v>0</v>
      </c>
      <c r="BL425" s="18" t="s">
        <v>187</v>
      </c>
      <c r="BM425" s="200" t="s">
        <v>507</v>
      </c>
    </row>
    <row r="426" spans="1:65" s="2" customFormat="1" ht="11.25">
      <c r="A426" s="35"/>
      <c r="B426" s="36"/>
      <c r="C426" s="37"/>
      <c r="D426" s="202" t="s">
        <v>146</v>
      </c>
      <c r="E426" s="37"/>
      <c r="F426" s="203" t="s">
        <v>506</v>
      </c>
      <c r="G426" s="37"/>
      <c r="H426" s="37"/>
      <c r="I426" s="204"/>
      <c r="J426" s="37"/>
      <c r="K426" s="37"/>
      <c r="L426" s="40"/>
      <c r="M426" s="205"/>
      <c r="N426" s="206"/>
      <c r="O426" s="72"/>
      <c r="P426" s="72"/>
      <c r="Q426" s="72"/>
      <c r="R426" s="72"/>
      <c r="S426" s="72"/>
      <c r="T426" s="73"/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T426" s="18" t="s">
        <v>146</v>
      </c>
      <c r="AU426" s="18" t="s">
        <v>84</v>
      </c>
    </row>
    <row r="427" spans="1:65" s="13" customFormat="1" ht="11.25">
      <c r="B427" s="207"/>
      <c r="C427" s="208"/>
      <c r="D427" s="202" t="s">
        <v>147</v>
      </c>
      <c r="E427" s="209" t="s">
        <v>1</v>
      </c>
      <c r="F427" s="210" t="s">
        <v>508</v>
      </c>
      <c r="G427" s="208"/>
      <c r="H427" s="209" t="s">
        <v>1</v>
      </c>
      <c r="I427" s="211"/>
      <c r="J427" s="208"/>
      <c r="K427" s="208"/>
      <c r="L427" s="212"/>
      <c r="M427" s="213"/>
      <c r="N427" s="214"/>
      <c r="O427" s="214"/>
      <c r="P427" s="214"/>
      <c r="Q427" s="214"/>
      <c r="R427" s="214"/>
      <c r="S427" s="214"/>
      <c r="T427" s="215"/>
      <c r="AT427" s="216" t="s">
        <v>147</v>
      </c>
      <c r="AU427" s="216" t="s">
        <v>84</v>
      </c>
      <c r="AV427" s="13" t="s">
        <v>82</v>
      </c>
      <c r="AW427" s="13" t="s">
        <v>31</v>
      </c>
      <c r="AX427" s="13" t="s">
        <v>74</v>
      </c>
      <c r="AY427" s="216" t="s">
        <v>138</v>
      </c>
    </row>
    <row r="428" spans="1:65" s="14" customFormat="1" ht="11.25">
      <c r="B428" s="217"/>
      <c r="C428" s="218"/>
      <c r="D428" s="202" t="s">
        <v>147</v>
      </c>
      <c r="E428" s="219" t="s">
        <v>1</v>
      </c>
      <c r="F428" s="220" t="s">
        <v>509</v>
      </c>
      <c r="G428" s="218"/>
      <c r="H428" s="221">
        <v>2.4</v>
      </c>
      <c r="I428" s="222"/>
      <c r="J428" s="218"/>
      <c r="K428" s="218"/>
      <c r="L428" s="223"/>
      <c r="M428" s="224"/>
      <c r="N428" s="225"/>
      <c r="O428" s="225"/>
      <c r="P428" s="225"/>
      <c r="Q428" s="225"/>
      <c r="R428" s="225"/>
      <c r="S428" s="225"/>
      <c r="T428" s="226"/>
      <c r="AT428" s="227" t="s">
        <v>147</v>
      </c>
      <c r="AU428" s="227" t="s">
        <v>84</v>
      </c>
      <c r="AV428" s="14" t="s">
        <v>84</v>
      </c>
      <c r="AW428" s="14" t="s">
        <v>31</v>
      </c>
      <c r="AX428" s="14" t="s">
        <v>74</v>
      </c>
      <c r="AY428" s="227" t="s">
        <v>138</v>
      </c>
    </row>
    <row r="429" spans="1:65" s="15" customFormat="1" ht="11.25">
      <c r="B429" s="228"/>
      <c r="C429" s="229"/>
      <c r="D429" s="202" t="s">
        <v>147</v>
      </c>
      <c r="E429" s="230" t="s">
        <v>1</v>
      </c>
      <c r="F429" s="231" t="s">
        <v>151</v>
      </c>
      <c r="G429" s="229"/>
      <c r="H429" s="232">
        <v>2.4</v>
      </c>
      <c r="I429" s="233"/>
      <c r="J429" s="229"/>
      <c r="K429" s="229"/>
      <c r="L429" s="234"/>
      <c r="M429" s="235"/>
      <c r="N429" s="236"/>
      <c r="O429" s="236"/>
      <c r="P429" s="236"/>
      <c r="Q429" s="236"/>
      <c r="R429" s="236"/>
      <c r="S429" s="236"/>
      <c r="T429" s="237"/>
      <c r="AT429" s="238" t="s">
        <v>147</v>
      </c>
      <c r="AU429" s="238" t="s">
        <v>84</v>
      </c>
      <c r="AV429" s="15" t="s">
        <v>145</v>
      </c>
      <c r="AW429" s="15" t="s">
        <v>31</v>
      </c>
      <c r="AX429" s="15" t="s">
        <v>82</v>
      </c>
      <c r="AY429" s="238" t="s">
        <v>138</v>
      </c>
    </row>
    <row r="430" spans="1:65" s="2" customFormat="1" ht="16.5" customHeight="1">
      <c r="A430" s="35"/>
      <c r="B430" s="36"/>
      <c r="C430" s="239" t="s">
        <v>510</v>
      </c>
      <c r="D430" s="239" t="s">
        <v>162</v>
      </c>
      <c r="E430" s="240" t="s">
        <v>511</v>
      </c>
      <c r="F430" s="241" t="s">
        <v>512</v>
      </c>
      <c r="G430" s="242" t="s">
        <v>513</v>
      </c>
      <c r="H430" s="243">
        <v>2</v>
      </c>
      <c r="I430" s="244"/>
      <c r="J430" s="245">
        <f>ROUND(I430*H430,2)</f>
        <v>0</v>
      </c>
      <c r="K430" s="246"/>
      <c r="L430" s="247"/>
      <c r="M430" s="248" t="s">
        <v>1</v>
      </c>
      <c r="N430" s="249" t="s">
        <v>39</v>
      </c>
      <c r="O430" s="72"/>
      <c r="P430" s="198">
        <f>O430*H430</f>
        <v>0</v>
      </c>
      <c r="Q430" s="198">
        <v>0</v>
      </c>
      <c r="R430" s="198">
        <f>Q430*H430</f>
        <v>0</v>
      </c>
      <c r="S430" s="198">
        <v>0</v>
      </c>
      <c r="T430" s="199">
        <f>S430*H430</f>
        <v>0</v>
      </c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R430" s="200" t="s">
        <v>224</v>
      </c>
      <c r="AT430" s="200" t="s">
        <v>162</v>
      </c>
      <c r="AU430" s="200" t="s">
        <v>84</v>
      </c>
      <c r="AY430" s="18" t="s">
        <v>138</v>
      </c>
      <c r="BE430" s="201">
        <f>IF(N430="základní",J430,0)</f>
        <v>0</v>
      </c>
      <c r="BF430" s="201">
        <f>IF(N430="snížená",J430,0)</f>
        <v>0</v>
      </c>
      <c r="BG430" s="201">
        <f>IF(N430="zákl. přenesená",J430,0)</f>
        <v>0</v>
      </c>
      <c r="BH430" s="201">
        <f>IF(N430="sníž. přenesená",J430,0)</f>
        <v>0</v>
      </c>
      <c r="BI430" s="201">
        <f>IF(N430="nulová",J430,0)</f>
        <v>0</v>
      </c>
      <c r="BJ430" s="18" t="s">
        <v>82</v>
      </c>
      <c r="BK430" s="201">
        <f>ROUND(I430*H430,2)</f>
        <v>0</v>
      </c>
      <c r="BL430" s="18" t="s">
        <v>187</v>
      </c>
      <c r="BM430" s="200" t="s">
        <v>514</v>
      </c>
    </row>
    <row r="431" spans="1:65" s="2" customFormat="1" ht="11.25">
      <c r="A431" s="35"/>
      <c r="B431" s="36"/>
      <c r="C431" s="37"/>
      <c r="D431" s="202" t="s">
        <v>146</v>
      </c>
      <c r="E431" s="37"/>
      <c r="F431" s="203" t="s">
        <v>512</v>
      </c>
      <c r="G431" s="37"/>
      <c r="H431" s="37"/>
      <c r="I431" s="204"/>
      <c r="J431" s="37"/>
      <c r="K431" s="37"/>
      <c r="L431" s="40"/>
      <c r="M431" s="205"/>
      <c r="N431" s="206"/>
      <c r="O431" s="72"/>
      <c r="P431" s="72"/>
      <c r="Q431" s="72"/>
      <c r="R431" s="72"/>
      <c r="S431" s="72"/>
      <c r="T431" s="73"/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T431" s="18" t="s">
        <v>146</v>
      </c>
      <c r="AU431" s="18" t="s">
        <v>84</v>
      </c>
    </row>
    <row r="432" spans="1:65" s="2" customFormat="1" ht="21.75" customHeight="1">
      <c r="A432" s="35"/>
      <c r="B432" s="36"/>
      <c r="C432" s="188" t="s">
        <v>350</v>
      </c>
      <c r="D432" s="188" t="s">
        <v>141</v>
      </c>
      <c r="E432" s="189" t="s">
        <v>515</v>
      </c>
      <c r="F432" s="190" t="s">
        <v>516</v>
      </c>
      <c r="G432" s="191" t="s">
        <v>144</v>
      </c>
      <c r="H432" s="192">
        <v>1</v>
      </c>
      <c r="I432" s="193"/>
      <c r="J432" s="194">
        <f>ROUND(I432*H432,2)</f>
        <v>0</v>
      </c>
      <c r="K432" s="195"/>
      <c r="L432" s="40"/>
      <c r="M432" s="196" t="s">
        <v>1</v>
      </c>
      <c r="N432" s="197" t="s">
        <v>39</v>
      </c>
      <c r="O432" s="72"/>
      <c r="P432" s="198">
        <f>O432*H432</f>
        <v>0</v>
      </c>
      <c r="Q432" s="198">
        <v>0</v>
      </c>
      <c r="R432" s="198">
        <f>Q432*H432</f>
        <v>0</v>
      </c>
      <c r="S432" s="198">
        <v>0</v>
      </c>
      <c r="T432" s="199">
        <f>S432*H432</f>
        <v>0</v>
      </c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R432" s="200" t="s">
        <v>187</v>
      </c>
      <c r="AT432" s="200" t="s">
        <v>141</v>
      </c>
      <c r="AU432" s="200" t="s">
        <v>84</v>
      </c>
      <c r="AY432" s="18" t="s">
        <v>138</v>
      </c>
      <c r="BE432" s="201">
        <f>IF(N432="základní",J432,0)</f>
        <v>0</v>
      </c>
      <c r="BF432" s="201">
        <f>IF(N432="snížená",J432,0)</f>
        <v>0</v>
      </c>
      <c r="BG432" s="201">
        <f>IF(N432="zákl. přenesená",J432,0)</f>
        <v>0</v>
      </c>
      <c r="BH432" s="201">
        <f>IF(N432="sníž. přenesená",J432,0)</f>
        <v>0</v>
      </c>
      <c r="BI432" s="201">
        <f>IF(N432="nulová",J432,0)</f>
        <v>0</v>
      </c>
      <c r="BJ432" s="18" t="s">
        <v>82</v>
      </c>
      <c r="BK432" s="201">
        <f>ROUND(I432*H432,2)</f>
        <v>0</v>
      </c>
      <c r="BL432" s="18" t="s">
        <v>187</v>
      </c>
      <c r="BM432" s="200" t="s">
        <v>517</v>
      </c>
    </row>
    <row r="433" spans="1:65" s="2" customFormat="1" ht="19.5">
      <c r="A433" s="35"/>
      <c r="B433" s="36"/>
      <c r="C433" s="37"/>
      <c r="D433" s="202" t="s">
        <v>146</v>
      </c>
      <c r="E433" s="37"/>
      <c r="F433" s="203" t="s">
        <v>516</v>
      </c>
      <c r="G433" s="37"/>
      <c r="H433" s="37"/>
      <c r="I433" s="204"/>
      <c r="J433" s="37"/>
      <c r="K433" s="37"/>
      <c r="L433" s="40"/>
      <c r="M433" s="205"/>
      <c r="N433" s="206"/>
      <c r="O433" s="72"/>
      <c r="P433" s="72"/>
      <c r="Q433" s="72"/>
      <c r="R433" s="72"/>
      <c r="S433" s="72"/>
      <c r="T433" s="73"/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T433" s="18" t="s">
        <v>146</v>
      </c>
      <c r="AU433" s="18" t="s">
        <v>84</v>
      </c>
    </row>
    <row r="434" spans="1:65" s="14" customFormat="1" ht="11.25">
      <c r="B434" s="217"/>
      <c r="C434" s="218"/>
      <c r="D434" s="202" t="s">
        <v>147</v>
      </c>
      <c r="E434" s="219" t="s">
        <v>1</v>
      </c>
      <c r="F434" s="220" t="s">
        <v>518</v>
      </c>
      <c r="G434" s="218"/>
      <c r="H434" s="221">
        <v>1</v>
      </c>
      <c r="I434" s="222"/>
      <c r="J434" s="218"/>
      <c r="K434" s="218"/>
      <c r="L434" s="223"/>
      <c r="M434" s="224"/>
      <c r="N434" s="225"/>
      <c r="O434" s="225"/>
      <c r="P434" s="225"/>
      <c r="Q434" s="225"/>
      <c r="R434" s="225"/>
      <c r="S434" s="225"/>
      <c r="T434" s="226"/>
      <c r="AT434" s="227" t="s">
        <v>147</v>
      </c>
      <c r="AU434" s="227" t="s">
        <v>84</v>
      </c>
      <c r="AV434" s="14" t="s">
        <v>84</v>
      </c>
      <c r="AW434" s="14" t="s">
        <v>31</v>
      </c>
      <c r="AX434" s="14" t="s">
        <v>74</v>
      </c>
      <c r="AY434" s="227" t="s">
        <v>138</v>
      </c>
    </row>
    <row r="435" spans="1:65" s="15" customFormat="1" ht="11.25">
      <c r="B435" s="228"/>
      <c r="C435" s="229"/>
      <c r="D435" s="202" t="s">
        <v>147</v>
      </c>
      <c r="E435" s="230" t="s">
        <v>1</v>
      </c>
      <c r="F435" s="231" t="s">
        <v>151</v>
      </c>
      <c r="G435" s="229"/>
      <c r="H435" s="232">
        <v>1</v>
      </c>
      <c r="I435" s="233"/>
      <c r="J435" s="229"/>
      <c r="K435" s="229"/>
      <c r="L435" s="234"/>
      <c r="M435" s="235"/>
      <c r="N435" s="236"/>
      <c r="O435" s="236"/>
      <c r="P435" s="236"/>
      <c r="Q435" s="236"/>
      <c r="R435" s="236"/>
      <c r="S435" s="236"/>
      <c r="T435" s="237"/>
      <c r="AT435" s="238" t="s">
        <v>147</v>
      </c>
      <c r="AU435" s="238" t="s">
        <v>84</v>
      </c>
      <c r="AV435" s="15" t="s">
        <v>145</v>
      </c>
      <c r="AW435" s="15" t="s">
        <v>31</v>
      </c>
      <c r="AX435" s="15" t="s">
        <v>82</v>
      </c>
      <c r="AY435" s="238" t="s">
        <v>138</v>
      </c>
    </row>
    <row r="436" spans="1:65" s="2" customFormat="1" ht="21.75" customHeight="1">
      <c r="A436" s="35"/>
      <c r="B436" s="36"/>
      <c r="C436" s="239" t="s">
        <v>519</v>
      </c>
      <c r="D436" s="239" t="s">
        <v>162</v>
      </c>
      <c r="E436" s="240" t="s">
        <v>520</v>
      </c>
      <c r="F436" s="241" t="s">
        <v>521</v>
      </c>
      <c r="G436" s="242" t="s">
        <v>144</v>
      </c>
      <c r="H436" s="243">
        <v>1</v>
      </c>
      <c r="I436" s="244"/>
      <c r="J436" s="245">
        <f>ROUND(I436*H436,2)</f>
        <v>0</v>
      </c>
      <c r="K436" s="246"/>
      <c r="L436" s="247"/>
      <c r="M436" s="248" t="s">
        <v>1</v>
      </c>
      <c r="N436" s="249" t="s">
        <v>39</v>
      </c>
      <c r="O436" s="72"/>
      <c r="P436" s="198">
        <f>O436*H436</f>
        <v>0</v>
      </c>
      <c r="Q436" s="198">
        <v>0</v>
      </c>
      <c r="R436" s="198">
        <f>Q436*H436</f>
        <v>0</v>
      </c>
      <c r="S436" s="198">
        <v>0</v>
      </c>
      <c r="T436" s="199">
        <f>S436*H436</f>
        <v>0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200" t="s">
        <v>224</v>
      </c>
      <c r="AT436" s="200" t="s">
        <v>162</v>
      </c>
      <c r="AU436" s="200" t="s">
        <v>84</v>
      </c>
      <c r="AY436" s="18" t="s">
        <v>138</v>
      </c>
      <c r="BE436" s="201">
        <f>IF(N436="základní",J436,0)</f>
        <v>0</v>
      </c>
      <c r="BF436" s="201">
        <f>IF(N436="snížená",J436,0)</f>
        <v>0</v>
      </c>
      <c r="BG436" s="201">
        <f>IF(N436="zákl. přenesená",J436,0)</f>
        <v>0</v>
      </c>
      <c r="BH436" s="201">
        <f>IF(N436="sníž. přenesená",J436,0)</f>
        <v>0</v>
      </c>
      <c r="BI436" s="201">
        <f>IF(N436="nulová",J436,0)</f>
        <v>0</v>
      </c>
      <c r="BJ436" s="18" t="s">
        <v>82</v>
      </c>
      <c r="BK436" s="201">
        <f>ROUND(I436*H436,2)</f>
        <v>0</v>
      </c>
      <c r="BL436" s="18" t="s">
        <v>187</v>
      </c>
      <c r="BM436" s="200" t="s">
        <v>522</v>
      </c>
    </row>
    <row r="437" spans="1:65" s="2" customFormat="1" ht="11.25">
      <c r="A437" s="35"/>
      <c r="B437" s="36"/>
      <c r="C437" s="37"/>
      <c r="D437" s="202" t="s">
        <v>146</v>
      </c>
      <c r="E437" s="37"/>
      <c r="F437" s="203" t="s">
        <v>521</v>
      </c>
      <c r="G437" s="37"/>
      <c r="H437" s="37"/>
      <c r="I437" s="204"/>
      <c r="J437" s="37"/>
      <c r="K437" s="37"/>
      <c r="L437" s="40"/>
      <c r="M437" s="205"/>
      <c r="N437" s="206"/>
      <c r="O437" s="72"/>
      <c r="P437" s="72"/>
      <c r="Q437" s="72"/>
      <c r="R437" s="72"/>
      <c r="S437" s="72"/>
      <c r="T437" s="73"/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T437" s="18" t="s">
        <v>146</v>
      </c>
      <c r="AU437" s="18" t="s">
        <v>84</v>
      </c>
    </row>
    <row r="438" spans="1:65" s="2" customFormat="1" ht="21.75" customHeight="1">
      <c r="A438" s="35"/>
      <c r="B438" s="36"/>
      <c r="C438" s="188" t="s">
        <v>356</v>
      </c>
      <c r="D438" s="188" t="s">
        <v>141</v>
      </c>
      <c r="E438" s="189" t="s">
        <v>523</v>
      </c>
      <c r="F438" s="190" t="s">
        <v>524</v>
      </c>
      <c r="G438" s="191" t="s">
        <v>144</v>
      </c>
      <c r="H438" s="192">
        <v>1</v>
      </c>
      <c r="I438" s="193"/>
      <c r="J438" s="194">
        <f>ROUND(I438*H438,2)</f>
        <v>0</v>
      </c>
      <c r="K438" s="195"/>
      <c r="L438" s="40"/>
      <c r="M438" s="196" t="s">
        <v>1</v>
      </c>
      <c r="N438" s="197" t="s">
        <v>39</v>
      </c>
      <c r="O438" s="72"/>
      <c r="P438" s="198">
        <f>O438*H438</f>
        <v>0</v>
      </c>
      <c r="Q438" s="198">
        <v>0</v>
      </c>
      <c r="R438" s="198">
        <f>Q438*H438</f>
        <v>0</v>
      </c>
      <c r="S438" s="198">
        <v>0</v>
      </c>
      <c r="T438" s="199">
        <f>S438*H438</f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200" t="s">
        <v>187</v>
      </c>
      <c r="AT438" s="200" t="s">
        <v>141</v>
      </c>
      <c r="AU438" s="200" t="s">
        <v>84</v>
      </c>
      <c r="AY438" s="18" t="s">
        <v>138</v>
      </c>
      <c r="BE438" s="201">
        <f>IF(N438="základní",J438,0)</f>
        <v>0</v>
      </c>
      <c r="BF438" s="201">
        <f>IF(N438="snížená",J438,0)</f>
        <v>0</v>
      </c>
      <c r="BG438" s="201">
        <f>IF(N438="zákl. přenesená",J438,0)</f>
        <v>0</v>
      </c>
      <c r="BH438" s="201">
        <f>IF(N438="sníž. přenesená",J438,0)</f>
        <v>0</v>
      </c>
      <c r="BI438" s="201">
        <f>IF(N438="nulová",J438,0)</f>
        <v>0</v>
      </c>
      <c r="BJ438" s="18" t="s">
        <v>82</v>
      </c>
      <c r="BK438" s="201">
        <f>ROUND(I438*H438,2)</f>
        <v>0</v>
      </c>
      <c r="BL438" s="18" t="s">
        <v>187</v>
      </c>
      <c r="BM438" s="200" t="s">
        <v>525</v>
      </c>
    </row>
    <row r="439" spans="1:65" s="2" customFormat="1" ht="19.5">
      <c r="A439" s="35"/>
      <c r="B439" s="36"/>
      <c r="C439" s="37"/>
      <c r="D439" s="202" t="s">
        <v>146</v>
      </c>
      <c r="E439" s="37"/>
      <c r="F439" s="203" t="s">
        <v>524</v>
      </c>
      <c r="G439" s="37"/>
      <c r="H439" s="37"/>
      <c r="I439" s="204"/>
      <c r="J439" s="37"/>
      <c r="K439" s="37"/>
      <c r="L439" s="40"/>
      <c r="M439" s="205"/>
      <c r="N439" s="206"/>
      <c r="O439" s="72"/>
      <c r="P439" s="72"/>
      <c r="Q439" s="72"/>
      <c r="R439" s="72"/>
      <c r="S439" s="72"/>
      <c r="T439" s="73"/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T439" s="18" t="s">
        <v>146</v>
      </c>
      <c r="AU439" s="18" t="s">
        <v>84</v>
      </c>
    </row>
    <row r="440" spans="1:65" s="2" customFormat="1" ht="44.25" customHeight="1">
      <c r="A440" s="35"/>
      <c r="B440" s="36"/>
      <c r="C440" s="188" t="s">
        <v>526</v>
      </c>
      <c r="D440" s="188" t="s">
        <v>141</v>
      </c>
      <c r="E440" s="189" t="s">
        <v>527</v>
      </c>
      <c r="F440" s="190" t="s">
        <v>528</v>
      </c>
      <c r="G440" s="191" t="s">
        <v>144</v>
      </c>
      <c r="H440" s="192">
        <v>1</v>
      </c>
      <c r="I440" s="193"/>
      <c r="J440" s="194">
        <f>ROUND(I440*H440,2)</f>
        <v>0</v>
      </c>
      <c r="K440" s="195"/>
      <c r="L440" s="40"/>
      <c r="M440" s="196" t="s">
        <v>1</v>
      </c>
      <c r="N440" s="197" t="s">
        <v>39</v>
      </c>
      <c r="O440" s="72"/>
      <c r="P440" s="198">
        <f>O440*H440</f>
        <v>0</v>
      </c>
      <c r="Q440" s="198">
        <v>0</v>
      </c>
      <c r="R440" s="198">
        <f>Q440*H440</f>
        <v>0</v>
      </c>
      <c r="S440" s="198">
        <v>0</v>
      </c>
      <c r="T440" s="199">
        <f>S440*H440</f>
        <v>0</v>
      </c>
      <c r="U440" s="35"/>
      <c r="V440" s="35"/>
      <c r="W440" s="35"/>
      <c r="X440" s="35"/>
      <c r="Y440" s="35"/>
      <c r="Z440" s="35"/>
      <c r="AA440" s="35"/>
      <c r="AB440" s="35"/>
      <c r="AC440" s="35"/>
      <c r="AD440" s="35"/>
      <c r="AE440" s="35"/>
      <c r="AR440" s="200" t="s">
        <v>187</v>
      </c>
      <c r="AT440" s="200" t="s">
        <v>141</v>
      </c>
      <c r="AU440" s="200" t="s">
        <v>84</v>
      </c>
      <c r="AY440" s="18" t="s">
        <v>138</v>
      </c>
      <c r="BE440" s="201">
        <f>IF(N440="základní",J440,0)</f>
        <v>0</v>
      </c>
      <c r="BF440" s="201">
        <f>IF(N440="snížená",J440,0)</f>
        <v>0</v>
      </c>
      <c r="BG440" s="201">
        <f>IF(N440="zákl. přenesená",J440,0)</f>
        <v>0</v>
      </c>
      <c r="BH440" s="201">
        <f>IF(N440="sníž. přenesená",J440,0)</f>
        <v>0</v>
      </c>
      <c r="BI440" s="201">
        <f>IF(N440="nulová",J440,0)</f>
        <v>0</v>
      </c>
      <c r="BJ440" s="18" t="s">
        <v>82</v>
      </c>
      <c r="BK440" s="201">
        <f>ROUND(I440*H440,2)</f>
        <v>0</v>
      </c>
      <c r="BL440" s="18" t="s">
        <v>187</v>
      </c>
      <c r="BM440" s="200" t="s">
        <v>529</v>
      </c>
    </row>
    <row r="441" spans="1:65" s="2" customFormat="1" ht="29.25">
      <c r="A441" s="35"/>
      <c r="B441" s="36"/>
      <c r="C441" s="37"/>
      <c r="D441" s="202" t="s">
        <v>146</v>
      </c>
      <c r="E441" s="37"/>
      <c r="F441" s="203" t="s">
        <v>528</v>
      </c>
      <c r="G441" s="37"/>
      <c r="H441" s="37"/>
      <c r="I441" s="204"/>
      <c r="J441" s="37"/>
      <c r="K441" s="37"/>
      <c r="L441" s="40"/>
      <c r="M441" s="205"/>
      <c r="N441" s="206"/>
      <c r="O441" s="72"/>
      <c r="P441" s="72"/>
      <c r="Q441" s="72"/>
      <c r="R441" s="72"/>
      <c r="S441" s="72"/>
      <c r="T441" s="73"/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T441" s="18" t="s">
        <v>146</v>
      </c>
      <c r="AU441" s="18" t="s">
        <v>84</v>
      </c>
    </row>
    <row r="442" spans="1:65" s="2" customFormat="1" ht="44.25" customHeight="1">
      <c r="A442" s="35"/>
      <c r="B442" s="36"/>
      <c r="C442" s="188" t="s">
        <v>362</v>
      </c>
      <c r="D442" s="188" t="s">
        <v>141</v>
      </c>
      <c r="E442" s="189" t="s">
        <v>530</v>
      </c>
      <c r="F442" s="190" t="s">
        <v>531</v>
      </c>
      <c r="G442" s="191" t="s">
        <v>376</v>
      </c>
      <c r="H442" s="261"/>
      <c r="I442" s="193"/>
      <c r="J442" s="194">
        <f>ROUND(I442*H442,2)</f>
        <v>0</v>
      </c>
      <c r="K442" s="195"/>
      <c r="L442" s="40"/>
      <c r="M442" s="196" t="s">
        <v>1</v>
      </c>
      <c r="N442" s="197" t="s">
        <v>39</v>
      </c>
      <c r="O442" s="72"/>
      <c r="P442" s="198">
        <f>O442*H442</f>
        <v>0</v>
      </c>
      <c r="Q442" s="198">
        <v>0</v>
      </c>
      <c r="R442" s="198">
        <f>Q442*H442</f>
        <v>0</v>
      </c>
      <c r="S442" s="198">
        <v>0</v>
      </c>
      <c r="T442" s="199">
        <f>S442*H442</f>
        <v>0</v>
      </c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  <c r="AR442" s="200" t="s">
        <v>187</v>
      </c>
      <c r="AT442" s="200" t="s">
        <v>141</v>
      </c>
      <c r="AU442" s="200" t="s">
        <v>84</v>
      </c>
      <c r="AY442" s="18" t="s">
        <v>138</v>
      </c>
      <c r="BE442" s="201">
        <f>IF(N442="základní",J442,0)</f>
        <v>0</v>
      </c>
      <c r="BF442" s="201">
        <f>IF(N442="snížená",J442,0)</f>
        <v>0</v>
      </c>
      <c r="BG442" s="201">
        <f>IF(N442="zákl. přenesená",J442,0)</f>
        <v>0</v>
      </c>
      <c r="BH442" s="201">
        <f>IF(N442="sníž. přenesená",J442,0)</f>
        <v>0</v>
      </c>
      <c r="BI442" s="201">
        <f>IF(N442="nulová",J442,0)</f>
        <v>0</v>
      </c>
      <c r="BJ442" s="18" t="s">
        <v>82</v>
      </c>
      <c r="BK442" s="201">
        <f>ROUND(I442*H442,2)</f>
        <v>0</v>
      </c>
      <c r="BL442" s="18" t="s">
        <v>187</v>
      </c>
      <c r="BM442" s="200" t="s">
        <v>532</v>
      </c>
    </row>
    <row r="443" spans="1:65" s="2" customFormat="1" ht="29.25">
      <c r="A443" s="35"/>
      <c r="B443" s="36"/>
      <c r="C443" s="37"/>
      <c r="D443" s="202" t="s">
        <v>146</v>
      </c>
      <c r="E443" s="37"/>
      <c r="F443" s="203" t="s">
        <v>531</v>
      </c>
      <c r="G443" s="37"/>
      <c r="H443" s="37"/>
      <c r="I443" s="204"/>
      <c r="J443" s="37"/>
      <c r="K443" s="37"/>
      <c r="L443" s="40"/>
      <c r="M443" s="205"/>
      <c r="N443" s="206"/>
      <c r="O443" s="72"/>
      <c r="P443" s="72"/>
      <c r="Q443" s="72"/>
      <c r="R443" s="72"/>
      <c r="S443" s="72"/>
      <c r="T443" s="73"/>
      <c r="U443" s="35"/>
      <c r="V443" s="35"/>
      <c r="W443" s="35"/>
      <c r="X443" s="35"/>
      <c r="Y443" s="35"/>
      <c r="Z443" s="35"/>
      <c r="AA443" s="35"/>
      <c r="AB443" s="35"/>
      <c r="AC443" s="35"/>
      <c r="AD443" s="35"/>
      <c r="AE443" s="35"/>
      <c r="AT443" s="18" t="s">
        <v>146</v>
      </c>
      <c r="AU443" s="18" t="s">
        <v>84</v>
      </c>
    </row>
    <row r="444" spans="1:65" s="12" customFormat="1" ht="22.9" customHeight="1">
      <c r="B444" s="172"/>
      <c r="C444" s="173"/>
      <c r="D444" s="174" t="s">
        <v>73</v>
      </c>
      <c r="E444" s="186" t="s">
        <v>533</v>
      </c>
      <c r="F444" s="186" t="s">
        <v>534</v>
      </c>
      <c r="G444" s="173"/>
      <c r="H444" s="173"/>
      <c r="I444" s="176"/>
      <c r="J444" s="187">
        <f>BK444</f>
        <v>0</v>
      </c>
      <c r="K444" s="173"/>
      <c r="L444" s="178"/>
      <c r="M444" s="179"/>
      <c r="N444" s="180"/>
      <c r="O444" s="180"/>
      <c r="P444" s="181">
        <f>SUM(P445:P461)</f>
        <v>0</v>
      </c>
      <c r="Q444" s="180"/>
      <c r="R444" s="181">
        <f>SUM(R445:R461)</f>
        <v>0</v>
      </c>
      <c r="S444" s="180"/>
      <c r="T444" s="182">
        <f>SUM(T445:T461)</f>
        <v>0</v>
      </c>
      <c r="AR444" s="183" t="s">
        <v>84</v>
      </c>
      <c r="AT444" s="184" t="s">
        <v>73</v>
      </c>
      <c r="AU444" s="184" t="s">
        <v>82</v>
      </c>
      <c r="AY444" s="183" t="s">
        <v>138</v>
      </c>
      <c r="BK444" s="185">
        <f>SUM(BK445:BK461)</f>
        <v>0</v>
      </c>
    </row>
    <row r="445" spans="1:65" s="2" customFormat="1" ht="21.75" customHeight="1">
      <c r="A445" s="35"/>
      <c r="B445" s="36"/>
      <c r="C445" s="188" t="s">
        <v>535</v>
      </c>
      <c r="D445" s="188" t="s">
        <v>141</v>
      </c>
      <c r="E445" s="189" t="s">
        <v>536</v>
      </c>
      <c r="F445" s="190" t="s">
        <v>537</v>
      </c>
      <c r="G445" s="191" t="s">
        <v>170</v>
      </c>
      <c r="H445" s="192">
        <v>11.04</v>
      </c>
      <c r="I445" s="193"/>
      <c r="J445" s="194">
        <f>ROUND(I445*H445,2)</f>
        <v>0</v>
      </c>
      <c r="K445" s="195"/>
      <c r="L445" s="40"/>
      <c r="M445" s="196" t="s">
        <v>1</v>
      </c>
      <c r="N445" s="197" t="s">
        <v>39</v>
      </c>
      <c r="O445" s="72"/>
      <c r="P445" s="198">
        <f>O445*H445</f>
        <v>0</v>
      </c>
      <c r="Q445" s="198">
        <v>0</v>
      </c>
      <c r="R445" s="198">
        <f>Q445*H445</f>
        <v>0</v>
      </c>
      <c r="S445" s="198">
        <v>0</v>
      </c>
      <c r="T445" s="199">
        <f>S445*H445</f>
        <v>0</v>
      </c>
      <c r="U445" s="35"/>
      <c r="V445" s="35"/>
      <c r="W445" s="35"/>
      <c r="X445" s="35"/>
      <c r="Y445" s="35"/>
      <c r="Z445" s="35"/>
      <c r="AA445" s="35"/>
      <c r="AB445" s="35"/>
      <c r="AC445" s="35"/>
      <c r="AD445" s="35"/>
      <c r="AE445" s="35"/>
      <c r="AR445" s="200" t="s">
        <v>187</v>
      </c>
      <c r="AT445" s="200" t="s">
        <v>141</v>
      </c>
      <c r="AU445" s="200" t="s">
        <v>84</v>
      </c>
      <c r="AY445" s="18" t="s">
        <v>138</v>
      </c>
      <c r="BE445" s="201">
        <f>IF(N445="základní",J445,0)</f>
        <v>0</v>
      </c>
      <c r="BF445" s="201">
        <f>IF(N445="snížená",J445,0)</f>
        <v>0</v>
      </c>
      <c r="BG445" s="201">
        <f>IF(N445="zákl. přenesená",J445,0)</f>
        <v>0</v>
      </c>
      <c r="BH445" s="201">
        <f>IF(N445="sníž. přenesená",J445,0)</f>
        <v>0</v>
      </c>
      <c r="BI445" s="201">
        <f>IF(N445="nulová",J445,0)</f>
        <v>0</v>
      </c>
      <c r="BJ445" s="18" t="s">
        <v>82</v>
      </c>
      <c r="BK445" s="201">
        <f>ROUND(I445*H445,2)</f>
        <v>0</v>
      </c>
      <c r="BL445" s="18" t="s">
        <v>187</v>
      </c>
      <c r="BM445" s="200" t="s">
        <v>538</v>
      </c>
    </row>
    <row r="446" spans="1:65" s="2" customFormat="1" ht="11.25">
      <c r="A446" s="35"/>
      <c r="B446" s="36"/>
      <c r="C446" s="37"/>
      <c r="D446" s="202" t="s">
        <v>146</v>
      </c>
      <c r="E446" s="37"/>
      <c r="F446" s="203" t="s">
        <v>537</v>
      </c>
      <c r="G446" s="37"/>
      <c r="H446" s="37"/>
      <c r="I446" s="204"/>
      <c r="J446" s="37"/>
      <c r="K446" s="37"/>
      <c r="L446" s="40"/>
      <c r="M446" s="205"/>
      <c r="N446" s="206"/>
      <c r="O446" s="72"/>
      <c r="P446" s="72"/>
      <c r="Q446" s="72"/>
      <c r="R446" s="72"/>
      <c r="S446" s="72"/>
      <c r="T446" s="73"/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T446" s="18" t="s">
        <v>146</v>
      </c>
      <c r="AU446" s="18" t="s">
        <v>84</v>
      </c>
    </row>
    <row r="447" spans="1:65" s="2" customFormat="1" ht="21.75" customHeight="1">
      <c r="A447" s="35"/>
      <c r="B447" s="36"/>
      <c r="C447" s="188" t="s">
        <v>366</v>
      </c>
      <c r="D447" s="188" t="s">
        <v>141</v>
      </c>
      <c r="E447" s="189" t="s">
        <v>539</v>
      </c>
      <c r="F447" s="190" t="s">
        <v>540</v>
      </c>
      <c r="G447" s="191" t="s">
        <v>170</v>
      </c>
      <c r="H447" s="192">
        <v>11.04</v>
      </c>
      <c r="I447" s="193"/>
      <c r="J447" s="194">
        <f>ROUND(I447*H447,2)</f>
        <v>0</v>
      </c>
      <c r="K447" s="195"/>
      <c r="L447" s="40"/>
      <c r="M447" s="196" t="s">
        <v>1</v>
      </c>
      <c r="N447" s="197" t="s">
        <v>39</v>
      </c>
      <c r="O447" s="72"/>
      <c r="P447" s="198">
        <f>O447*H447</f>
        <v>0</v>
      </c>
      <c r="Q447" s="198">
        <v>0</v>
      </c>
      <c r="R447" s="198">
        <f>Q447*H447</f>
        <v>0</v>
      </c>
      <c r="S447" s="198">
        <v>0</v>
      </c>
      <c r="T447" s="199">
        <f>S447*H447</f>
        <v>0</v>
      </c>
      <c r="U447" s="35"/>
      <c r="V447" s="35"/>
      <c r="W447" s="35"/>
      <c r="X447" s="35"/>
      <c r="Y447" s="35"/>
      <c r="Z447" s="35"/>
      <c r="AA447" s="35"/>
      <c r="AB447" s="35"/>
      <c r="AC447" s="35"/>
      <c r="AD447" s="35"/>
      <c r="AE447" s="35"/>
      <c r="AR447" s="200" t="s">
        <v>187</v>
      </c>
      <c r="AT447" s="200" t="s">
        <v>141</v>
      </c>
      <c r="AU447" s="200" t="s">
        <v>84</v>
      </c>
      <c r="AY447" s="18" t="s">
        <v>138</v>
      </c>
      <c r="BE447" s="201">
        <f>IF(N447="základní",J447,0)</f>
        <v>0</v>
      </c>
      <c r="BF447" s="201">
        <f>IF(N447="snížená",J447,0)</f>
        <v>0</v>
      </c>
      <c r="BG447" s="201">
        <f>IF(N447="zákl. přenesená",J447,0)</f>
        <v>0</v>
      </c>
      <c r="BH447" s="201">
        <f>IF(N447="sníž. přenesená",J447,0)</f>
        <v>0</v>
      </c>
      <c r="BI447" s="201">
        <f>IF(N447="nulová",J447,0)</f>
        <v>0</v>
      </c>
      <c r="BJ447" s="18" t="s">
        <v>82</v>
      </c>
      <c r="BK447" s="201">
        <f>ROUND(I447*H447,2)</f>
        <v>0</v>
      </c>
      <c r="BL447" s="18" t="s">
        <v>187</v>
      </c>
      <c r="BM447" s="200" t="s">
        <v>541</v>
      </c>
    </row>
    <row r="448" spans="1:65" s="2" customFormat="1" ht="19.5">
      <c r="A448" s="35"/>
      <c r="B448" s="36"/>
      <c r="C448" s="37"/>
      <c r="D448" s="202" t="s">
        <v>146</v>
      </c>
      <c r="E448" s="37"/>
      <c r="F448" s="203" t="s">
        <v>540</v>
      </c>
      <c r="G448" s="37"/>
      <c r="H448" s="37"/>
      <c r="I448" s="204"/>
      <c r="J448" s="37"/>
      <c r="K448" s="37"/>
      <c r="L448" s="40"/>
      <c r="M448" s="205"/>
      <c r="N448" s="206"/>
      <c r="O448" s="72"/>
      <c r="P448" s="72"/>
      <c r="Q448" s="72"/>
      <c r="R448" s="72"/>
      <c r="S448" s="72"/>
      <c r="T448" s="73"/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T448" s="18" t="s">
        <v>146</v>
      </c>
      <c r="AU448" s="18" t="s">
        <v>84</v>
      </c>
    </row>
    <row r="449" spans="1:65" s="2" customFormat="1" ht="33" customHeight="1">
      <c r="A449" s="35"/>
      <c r="B449" s="36"/>
      <c r="C449" s="188" t="s">
        <v>542</v>
      </c>
      <c r="D449" s="188" t="s">
        <v>141</v>
      </c>
      <c r="E449" s="189" t="s">
        <v>543</v>
      </c>
      <c r="F449" s="190" t="s">
        <v>544</v>
      </c>
      <c r="G449" s="191" t="s">
        <v>170</v>
      </c>
      <c r="H449" s="192">
        <v>11.04</v>
      </c>
      <c r="I449" s="193"/>
      <c r="J449" s="194">
        <f>ROUND(I449*H449,2)</f>
        <v>0</v>
      </c>
      <c r="K449" s="195"/>
      <c r="L449" s="40"/>
      <c r="M449" s="196" t="s">
        <v>1</v>
      </c>
      <c r="N449" s="197" t="s">
        <v>39</v>
      </c>
      <c r="O449" s="72"/>
      <c r="P449" s="198">
        <f>O449*H449</f>
        <v>0</v>
      </c>
      <c r="Q449" s="198">
        <v>0</v>
      </c>
      <c r="R449" s="198">
        <f>Q449*H449</f>
        <v>0</v>
      </c>
      <c r="S449" s="198">
        <v>0</v>
      </c>
      <c r="T449" s="199">
        <f>S449*H449</f>
        <v>0</v>
      </c>
      <c r="U449" s="35"/>
      <c r="V449" s="35"/>
      <c r="W449" s="35"/>
      <c r="X449" s="35"/>
      <c r="Y449" s="35"/>
      <c r="Z449" s="35"/>
      <c r="AA449" s="35"/>
      <c r="AB449" s="35"/>
      <c r="AC449" s="35"/>
      <c r="AD449" s="35"/>
      <c r="AE449" s="35"/>
      <c r="AR449" s="200" t="s">
        <v>187</v>
      </c>
      <c r="AT449" s="200" t="s">
        <v>141</v>
      </c>
      <c r="AU449" s="200" t="s">
        <v>84</v>
      </c>
      <c r="AY449" s="18" t="s">
        <v>138</v>
      </c>
      <c r="BE449" s="201">
        <f>IF(N449="základní",J449,0)</f>
        <v>0</v>
      </c>
      <c r="BF449" s="201">
        <f>IF(N449="snížená",J449,0)</f>
        <v>0</v>
      </c>
      <c r="BG449" s="201">
        <f>IF(N449="zákl. přenesená",J449,0)</f>
        <v>0</v>
      </c>
      <c r="BH449" s="201">
        <f>IF(N449="sníž. přenesená",J449,0)</f>
        <v>0</v>
      </c>
      <c r="BI449" s="201">
        <f>IF(N449="nulová",J449,0)</f>
        <v>0</v>
      </c>
      <c r="BJ449" s="18" t="s">
        <v>82</v>
      </c>
      <c r="BK449" s="201">
        <f>ROUND(I449*H449,2)</f>
        <v>0</v>
      </c>
      <c r="BL449" s="18" t="s">
        <v>187</v>
      </c>
      <c r="BM449" s="200" t="s">
        <v>545</v>
      </c>
    </row>
    <row r="450" spans="1:65" s="2" customFormat="1" ht="19.5">
      <c r="A450" s="35"/>
      <c r="B450" s="36"/>
      <c r="C450" s="37"/>
      <c r="D450" s="202" t="s">
        <v>146</v>
      </c>
      <c r="E450" s="37"/>
      <c r="F450" s="203" t="s">
        <v>544</v>
      </c>
      <c r="G450" s="37"/>
      <c r="H450" s="37"/>
      <c r="I450" s="204"/>
      <c r="J450" s="37"/>
      <c r="K450" s="37"/>
      <c r="L450" s="40"/>
      <c r="M450" s="205"/>
      <c r="N450" s="206"/>
      <c r="O450" s="72"/>
      <c r="P450" s="72"/>
      <c r="Q450" s="72"/>
      <c r="R450" s="72"/>
      <c r="S450" s="72"/>
      <c r="T450" s="73"/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T450" s="18" t="s">
        <v>146</v>
      </c>
      <c r="AU450" s="18" t="s">
        <v>84</v>
      </c>
    </row>
    <row r="451" spans="1:65" s="2" customFormat="1" ht="21.75" customHeight="1">
      <c r="A451" s="35"/>
      <c r="B451" s="36"/>
      <c r="C451" s="239" t="s">
        <v>369</v>
      </c>
      <c r="D451" s="239" t="s">
        <v>162</v>
      </c>
      <c r="E451" s="240" t="s">
        <v>546</v>
      </c>
      <c r="F451" s="241" t="s">
        <v>547</v>
      </c>
      <c r="G451" s="242" t="s">
        <v>170</v>
      </c>
      <c r="H451" s="243">
        <v>12.144</v>
      </c>
      <c r="I451" s="244"/>
      <c r="J451" s="245">
        <f>ROUND(I451*H451,2)</f>
        <v>0</v>
      </c>
      <c r="K451" s="246"/>
      <c r="L451" s="247"/>
      <c r="M451" s="248" t="s">
        <v>1</v>
      </c>
      <c r="N451" s="249" t="s">
        <v>39</v>
      </c>
      <c r="O451" s="72"/>
      <c r="P451" s="198">
        <f>O451*H451</f>
        <v>0</v>
      </c>
      <c r="Q451" s="198">
        <v>0</v>
      </c>
      <c r="R451" s="198">
        <f>Q451*H451</f>
        <v>0</v>
      </c>
      <c r="S451" s="198">
        <v>0</v>
      </c>
      <c r="T451" s="199">
        <f>S451*H451</f>
        <v>0</v>
      </c>
      <c r="U451" s="35"/>
      <c r="V451" s="35"/>
      <c r="W451" s="35"/>
      <c r="X451" s="35"/>
      <c r="Y451" s="35"/>
      <c r="Z451" s="35"/>
      <c r="AA451" s="35"/>
      <c r="AB451" s="35"/>
      <c r="AC451" s="35"/>
      <c r="AD451" s="35"/>
      <c r="AE451" s="35"/>
      <c r="AR451" s="200" t="s">
        <v>224</v>
      </c>
      <c r="AT451" s="200" t="s">
        <v>162</v>
      </c>
      <c r="AU451" s="200" t="s">
        <v>84</v>
      </c>
      <c r="AY451" s="18" t="s">
        <v>138</v>
      </c>
      <c r="BE451" s="201">
        <f>IF(N451="základní",J451,0)</f>
        <v>0</v>
      </c>
      <c r="BF451" s="201">
        <f>IF(N451="snížená",J451,0)</f>
        <v>0</v>
      </c>
      <c r="BG451" s="201">
        <f>IF(N451="zákl. přenesená",J451,0)</f>
        <v>0</v>
      </c>
      <c r="BH451" s="201">
        <f>IF(N451="sníž. přenesená",J451,0)</f>
        <v>0</v>
      </c>
      <c r="BI451" s="201">
        <f>IF(N451="nulová",J451,0)</f>
        <v>0</v>
      </c>
      <c r="BJ451" s="18" t="s">
        <v>82</v>
      </c>
      <c r="BK451" s="201">
        <f>ROUND(I451*H451,2)</f>
        <v>0</v>
      </c>
      <c r="BL451" s="18" t="s">
        <v>187</v>
      </c>
      <c r="BM451" s="200" t="s">
        <v>548</v>
      </c>
    </row>
    <row r="452" spans="1:65" s="2" customFormat="1" ht="11.25">
      <c r="A452" s="35"/>
      <c r="B452" s="36"/>
      <c r="C452" s="37"/>
      <c r="D452" s="202" t="s">
        <v>146</v>
      </c>
      <c r="E452" s="37"/>
      <c r="F452" s="203" t="s">
        <v>547</v>
      </c>
      <c r="G452" s="37"/>
      <c r="H452" s="37"/>
      <c r="I452" s="204"/>
      <c r="J452" s="37"/>
      <c r="K452" s="37"/>
      <c r="L452" s="40"/>
      <c r="M452" s="205"/>
      <c r="N452" s="206"/>
      <c r="O452" s="72"/>
      <c r="P452" s="72"/>
      <c r="Q452" s="72"/>
      <c r="R452" s="72"/>
      <c r="S452" s="72"/>
      <c r="T452" s="73"/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T452" s="18" t="s">
        <v>146</v>
      </c>
      <c r="AU452" s="18" t="s">
        <v>84</v>
      </c>
    </row>
    <row r="453" spans="1:65" s="2" customFormat="1" ht="33" customHeight="1">
      <c r="A453" s="35"/>
      <c r="B453" s="36"/>
      <c r="C453" s="188" t="s">
        <v>549</v>
      </c>
      <c r="D453" s="188" t="s">
        <v>141</v>
      </c>
      <c r="E453" s="189" t="s">
        <v>550</v>
      </c>
      <c r="F453" s="190" t="s">
        <v>551</v>
      </c>
      <c r="G453" s="191" t="s">
        <v>170</v>
      </c>
      <c r="H453" s="192">
        <v>1.42</v>
      </c>
      <c r="I453" s="193"/>
      <c r="J453" s="194">
        <f>ROUND(I453*H453,2)</f>
        <v>0</v>
      </c>
      <c r="K453" s="195"/>
      <c r="L453" s="40"/>
      <c r="M453" s="196" t="s">
        <v>1</v>
      </c>
      <c r="N453" s="197" t="s">
        <v>39</v>
      </c>
      <c r="O453" s="72"/>
      <c r="P453" s="198">
        <f>O453*H453</f>
        <v>0</v>
      </c>
      <c r="Q453" s="198">
        <v>0</v>
      </c>
      <c r="R453" s="198">
        <f>Q453*H453</f>
        <v>0</v>
      </c>
      <c r="S453" s="198">
        <v>0</v>
      </c>
      <c r="T453" s="199">
        <f>S453*H453</f>
        <v>0</v>
      </c>
      <c r="U453" s="35"/>
      <c r="V453" s="35"/>
      <c r="W453" s="35"/>
      <c r="X453" s="35"/>
      <c r="Y453" s="35"/>
      <c r="Z453" s="35"/>
      <c r="AA453" s="35"/>
      <c r="AB453" s="35"/>
      <c r="AC453" s="35"/>
      <c r="AD453" s="35"/>
      <c r="AE453" s="35"/>
      <c r="AR453" s="200" t="s">
        <v>187</v>
      </c>
      <c r="AT453" s="200" t="s">
        <v>141</v>
      </c>
      <c r="AU453" s="200" t="s">
        <v>84</v>
      </c>
      <c r="AY453" s="18" t="s">
        <v>138</v>
      </c>
      <c r="BE453" s="201">
        <f>IF(N453="základní",J453,0)</f>
        <v>0</v>
      </c>
      <c r="BF453" s="201">
        <f>IF(N453="snížená",J453,0)</f>
        <v>0</v>
      </c>
      <c r="BG453" s="201">
        <f>IF(N453="zákl. přenesená",J453,0)</f>
        <v>0</v>
      </c>
      <c r="BH453" s="201">
        <f>IF(N453="sníž. přenesená",J453,0)</f>
        <v>0</v>
      </c>
      <c r="BI453" s="201">
        <f>IF(N453="nulová",J453,0)</f>
        <v>0</v>
      </c>
      <c r="BJ453" s="18" t="s">
        <v>82</v>
      </c>
      <c r="BK453" s="201">
        <f>ROUND(I453*H453,2)</f>
        <v>0</v>
      </c>
      <c r="BL453" s="18" t="s">
        <v>187</v>
      </c>
      <c r="BM453" s="200" t="s">
        <v>552</v>
      </c>
    </row>
    <row r="454" spans="1:65" s="2" customFormat="1" ht="19.5">
      <c r="A454" s="35"/>
      <c r="B454" s="36"/>
      <c r="C454" s="37"/>
      <c r="D454" s="202" t="s">
        <v>146</v>
      </c>
      <c r="E454" s="37"/>
      <c r="F454" s="203" t="s">
        <v>551</v>
      </c>
      <c r="G454" s="37"/>
      <c r="H454" s="37"/>
      <c r="I454" s="204"/>
      <c r="J454" s="37"/>
      <c r="K454" s="37"/>
      <c r="L454" s="40"/>
      <c r="M454" s="205"/>
      <c r="N454" s="206"/>
      <c r="O454" s="72"/>
      <c r="P454" s="72"/>
      <c r="Q454" s="72"/>
      <c r="R454" s="72"/>
      <c r="S454" s="72"/>
      <c r="T454" s="73"/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T454" s="18" t="s">
        <v>146</v>
      </c>
      <c r="AU454" s="18" t="s">
        <v>84</v>
      </c>
    </row>
    <row r="455" spans="1:65" s="13" customFormat="1" ht="11.25">
      <c r="B455" s="207"/>
      <c r="C455" s="208"/>
      <c r="D455" s="202" t="s">
        <v>147</v>
      </c>
      <c r="E455" s="209" t="s">
        <v>1</v>
      </c>
      <c r="F455" s="210" t="s">
        <v>277</v>
      </c>
      <c r="G455" s="208"/>
      <c r="H455" s="209" t="s">
        <v>1</v>
      </c>
      <c r="I455" s="211"/>
      <c r="J455" s="208"/>
      <c r="K455" s="208"/>
      <c r="L455" s="212"/>
      <c r="M455" s="213"/>
      <c r="N455" s="214"/>
      <c r="O455" s="214"/>
      <c r="P455" s="214"/>
      <c r="Q455" s="214"/>
      <c r="R455" s="214"/>
      <c r="S455" s="214"/>
      <c r="T455" s="215"/>
      <c r="AT455" s="216" t="s">
        <v>147</v>
      </c>
      <c r="AU455" s="216" t="s">
        <v>84</v>
      </c>
      <c r="AV455" s="13" t="s">
        <v>82</v>
      </c>
      <c r="AW455" s="13" t="s">
        <v>31</v>
      </c>
      <c r="AX455" s="13" t="s">
        <v>74</v>
      </c>
      <c r="AY455" s="216" t="s">
        <v>138</v>
      </c>
    </row>
    <row r="456" spans="1:65" s="14" customFormat="1" ht="11.25">
      <c r="B456" s="217"/>
      <c r="C456" s="218"/>
      <c r="D456" s="202" t="s">
        <v>147</v>
      </c>
      <c r="E456" s="219" t="s">
        <v>1</v>
      </c>
      <c r="F456" s="220" t="s">
        <v>279</v>
      </c>
      <c r="G456" s="218"/>
      <c r="H456" s="221">
        <v>1.42</v>
      </c>
      <c r="I456" s="222"/>
      <c r="J456" s="218"/>
      <c r="K456" s="218"/>
      <c r="L456" s="223"/>
      <c r="M456" s="224"/>
      <c r="N456" s="225"/>
      <c r="O456" s="225"/>
      <c r="P456" s="225"/>
      <c r="Q456" s="225"/>
      <c r="R456" s="225"/>
      <c r="S456" s="225"/>
      <c r="T456" s="226"/>
      <c r="AT456" s="227" t="s">
        <v>147</v>
      </c>
      <c r="AU456" s="227" t="s">
        <v>84</v>
      </c>
      <c r="AV456" s="14" t="s">
        <v>84</v>
      </c>
      <c r="AW456" s="14" t="s">
        <v>31</v>
      </c>
      <c r="AX456" s="14" t="s">
        <v>74</v>
      </c>
      <c r="AY456" s="227" t="s">
        <v>138</v>
      </c>
    </row>
    <row r="457" spans="1:65" s="15" customFormat="1" ht="11.25">
      <c r="B457" s="228"/>
      <c r="C457" s="229"/>
      <c r="D457" s="202" t="s">
        <v>147</v>
      </c>
      <c r="E457" s="230" t="s">
        <v>1</v>
      </c>
      <c r="F457" s="231" t="s">
        <v>151</v>
      </c>
      <c r="G457" s="229"/>
      <c r="H457" s="232">
        <v>1.42</v>
      </c>
      <c r="I457" s="233"/>
      <c r="J457" s="229"/>
      <c r="K457" s="229"/>
      <c r="L457" s="234"/>
      <c r="M457" s="235"/>
      <c r="N457" s="236"/>
      <c r="O457" s="236"/>
      <c r="P457" s="236"/>
      <c r="Q457" s="236"/>
      <c r="R457" s="236"/>
      <c r="S457" s="236"/>
      <c r="T457" s="237"/>
      <c r="AT457" s="238" t="s">
        <v>147</v>
      </c>
      <c r="AU457" s="238" t="s">
        <v>84</v>
      </c>
      <c r="AV457" s="15" t="s">
        <v>145</v>
      </c>
      <c r="AW457" s="15" t="s">
        <v>31</v>
      </c>
      <c r="AX457" s="15" t="s">
        <v>82</v>
      </c>
      <c r="AY457" s="238" t="s">
        <v>138</v>
      </c>
    </row>
    <row r="458" spans="1:65" s="2" customFormat="1" ht="21.75" customHeight="1">
      <c r="A458" s="35"/>
      <c r="B458" s="36"/>
      <c r="C458" s="188" t="s">
        <v>373</v>
      </c>
      <c r="D458" s="188" t="s">
        <v>141</v>
      </c>
      <c r="E458" s="189" t="s">
        <v>553</v>
      </c>
      <c r="F458" s="190" t="s">
        <v>554</v>
      </c>
      <c r="G458" s="191" t="s">
        <v>170</v>
      </c>
      <c r="H458" s="192">
        <v>11.04</v>
      </c>
      <c r="I458" s="193"/>
      <c r="J458" s="194">
        <f>ROUND(I458*H458,2)</f>
        <v>0</v>
      </c>
      <c r="K458" s="195"/>
      <c r="L458" s="40"/>
      <c r="M458" s="196" t="s">
        <v>1</v>
      </c>
      <c r="N458" s="197" t="s">
        <v>39</v>
      </c>
      <c r="O458" s="72"/>
      <c r="P458" s="198">
        <f>O458*H458</f>
        <v>0</v>
      </c>
      <c r="Q458" s="198">
        <v>0</v>
      </c>
      <c r="R458" s="198">
        <f>Q458*H458</f>
        <v>0</v>
      </c>
      <c r="S458" s="198">
        <v>0</v>
      </c>
      <c r="T458" s="199">
        <f>S458*H458</f>
        <v>0</v>
      </c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R458" s="200" t="s">
        <v>187</v>
      </c>
      <c r="AT458" s="200" t="s">
        <v>141</v>
      </c>
      <c r="AU458" s="200" t="s">
        <v>84</v>
      </c>
      <c r="AY458" s="18" t="s">
        <v>138</v>
      </c>
      <c r="BE458" s="201">
        <f>IF(N458="základní",J458,0)</f>
        <v>0</v>
      </c>
      <c r="BF458" s="201">
        <f>IF(N458="snížená",J458,0)</f>
        <v>0</v>
      </c>
      <c r="BG458" s="201">
        <f>IF(N458="zákl. přenesená",J458,0)</f>
        <v>0</v>
      </c>
      <c r="BH458" s="201">
        <f>IF(N458="sníž. přenesená",J458,0)</f>
        <v>0</v>
      </c>
      <c r="BI458" s="201">
        <f>IF(N458="nulová",J458,0)</f>
        <v>0</v>
      </c>
      <c r="BJ458" s="18" t="s">
        <v>82</v>
      </c>
      <c r="BK458" s="201">
        <f>ROUND(I458*H458,2)</f>
        <v>0</v>
      </c>
      <c r="BL458" s="18" t="s">
        <v>187</v>
      </c>
      <c r="BM458" s="200" t="s">
        <v>555</v>
      </c>
    </row>
    <row r="459" spans="1:65" s="2" customFormat="1" ht="11.25">
      <c r="A459" s="35"/>
      <c r="B459" s="36"/>
      <c r="C459" s="37"/>
      <c r="D459" s="202" t="s">
        <v>146</v>
      </c>
      <c r="E459" s="37"/>
      <c r="F459" s="203" t="s">
        <v>554</v>
      </c>
      <c r="G459" s="37"/>
      <c r="H459" s="37"/>
      <c r="I459" s="204"/>
      <c r="J459" s="37"/>
      <c r="K459" s="37"/>
      <c r="L459" s="40"/>
      <c r="M459" s="205"/>
      <c r="N459" s="206"/>
      <c r="O459" s="72"/>
      <c r="P459" s="72"/>
      <c r="Q459" s="72"/>
      <c r="R459" s="72"/>
      <c r="S459" s="72"/>
      <c r="T459" s="73"/>
      <c r="U459" s="35"/>
      <c r="V459" s="35"/>
      <c r="W459" s="35"/>
      <c r="X459" s="35"/>
      <c r="Y459" s="35"/>
      <c r="Z459" s="35"/>
      <c r="AA459" s="35"/>
      <c r="AB459" s="35"/>
      <c r="AC459" s="35"/>
      <c r="AD459" s="35"/>
      <c r="AE459" s="35"/>
      <c r="AT459" s="18" t="s">
        <v>146</v>
      </c>
      <c r="AU459" s="18" t="s">
        <v>84</v>
      </c>
    </row>
    <row r="460" spans="1:65" s="2" customFormat="1" ht="44.25" customHeight="1">
      <c r="A460" s="35"/>
      <c r="B460" s="36"/>
      <c r="C460" s="188" t="s">
        <v>556</v>
      </c>
      <c r="D460" s="188" t="s">
        <v>141</v>
      </c>
      <c r="E460" s="189" t="s">
        <v>557</v>
      </c>
      <c r="F460" s="190" t="s">
        <v>558</v>
      </c>
      <c r="G460" s="191" t="s">
        <v>376</v>
      </c>
      <c r="H460" s="261"/>
      <c r="I460" s="193"/>
      <c r="J460" s="194">
        <f>ROUND(I460*H460,2)</f>
        <v>0</v>
      </c>
      <c r="K460" s="195"/>
      <c r="L460" s="40"/>
      <c r="M460" s="196" t="s">
        <v>1</v>
      </c>
      <c r="N460" s="197" t="s">
        <v>39</v>
      </c>
      <c r="O460" s="72"/>
      <c r="P460" s="198">
        <f>O460*H460</f>
        <v>0</v>
      </c>
      <c r="Q460" s="198">
        <v>0</v>
      </c>
      <c r="R460" s="198">
        <f>Q460*H460</f>
        <v>0</v>
      </c>
      <c r="S460" s="198">
        <v>0</v>
      </c>
      <c r="T460" s="199">
        <f>S460*H460</f>
        <v>0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200" t="s">
        <v>187</v>
      </c>
      <c r="AT460" s="200" t="s">
        <v>141</v>
      </c>
      <c r="AU460" s="200" t="s">
        <v>84</v>
      </c>
      <c r="AY460" s="18" t="s">
        <v>138</v>
      </c>
      <c r="BE460" s="201">
        <f>IF(N460="základní",J460,0)</f>
        <v>0</v>
      </c>
      <c r="BF460" s="201">
        <f>IF(N460="snížená",J460,0)</f>
        <v>0</v>
      </c>
      <c r="BG460" s="201">
        <f>IF(N460="zákl. přenesená",J460,0)</f>
        <v>0</v>
      </c>
      <c r="BH460" s="201">
        <f>IF(N460="sníž. přenesená",J460,0)</f>
        <v>0</v>
      </c>
      <c r="BI460" s="201">
        <f>IF(N460="nulová",J460,0)</f>
        <v>0</v>
      </c>
      <c r="BJ460" s="18" t="s">
        <v>82</v>
      </c>
      <c r="BK460" s="201">
        <f>ROUND(I460*H460,2)</f>
        <v>0</v>
      </c>
      <c r="BL460" s="18" t="s">
        <v>187</v>
      </c>
      <c r="BM460" s="200" t="s">
        <v>559</v>
      </c>
    </row>
    <row r="461" spans="1:65" s="2" customFormat="1" ht="29.25">
      <c r="A461" s="35"/>
      <c r="B461" s="36"/>
      <c r="C461" s="37"/>
      <c r="D461" s="202" t="s">
        <v>146</v>
      </c>
      <c r="E461" s="37"/>
      <c r="F461" s="203" t="s">
        <v>558</v>
      </c>
      <c r="G461" s="37"/>
      <c r="H461" s="37"/>
      <c r="I461" s="204"/>
      <c r="J461" s="37"/>
      <c r="K461" s="37"/>
      <c r="L461" s="40"/>
      <c r="M461" s="205"/>
      <c r="N461" s="206"/>
      <c r="O461" s="72"/>
      <c r="P461" s="72"/>
      <c r="Q461" s="72"/>
      <c r="R461" s="72"/>
      <c r="S461" s="72"/>
      <c r="T461" s="73"/>
      <c r="U461" s="35"/>
      <c r="V461" s="35"/>
      <c r="W461" s="35"/>
      <c r="X461" s="35"/>
      <c r="Y461" s="35"/>
      <c r="Z461" s="35"/>
      <c r="AA461" s="35"/>
      <c r="AB461" s="35"/>
      <c r="AC461" s="35"/>
      <c r="AD461" s="35"/>
      <c r="AE461" s="35"/>
      <c r="AT461" s="18" t="s">
        <v>146</v>
      </c>
      <c r="AU461" s="18" t="s">
        <v>84</v>
      </c>
    </row>
    <row r="462" spans="1:65" s="12" customFormat="1" ht="22.9" customHeight="1">
      <c r="B462" s="172"/>
      <c r="C462" s="173"/>
      <c r="D462" s="174" t="s">
        <v>73</v>
      </c>
      <c r="E462" s="186" t="s">
        <v>560</v>
      </c>
      <c r="F462" s="186" t="s">
        <v>561</v>
      </c>
      <c r="G462" s="173"/>
      <c r="H462" s="173"/>
      <c r="I462" s="176"/>
      <c r="J462" s="187">
        <f>BK462</f>
        <v>0</v>
      </c>
      <c r="K462" s="173"/>
      <c r="L462" s="178"/>
      <c r="M462" s="179"/>
      <c r="N462" s="180"/>
      <c r="O462" s="180"/>
      <c r="P462" s="181">
        <f>SUM(P463:P469)</f>
        <v>0</v>
      </c>
      <c r="Q462" s="180"/>
      <c r="R462" s="181">
        <f>SUM(R463:R469)</f>
        <v>0</v>
      </c>
      <c r="S462" s="180"/>
      <c r="T462" s="182">
        <f>SUM(T463:T469)</f>
        <v>0</v>
      </c>
      <c r="AR462" s="183" t="s">
        <v>84</v>
      </c>
      <c r="AT462" s="184" t="s">
        <v>73</v>
      </c>
      <c r="AU462" s="184" t="s">
        <v>82</v>
      </c>
      <c r="AY462" s="183" t="s">
        <v>138</v>
      </c>
      <c r="BK462" s="185">
        <f>SUM(BK463:BK469)</f>
        <v>0</v>
      </c>
    </row>
    <row r="463" spans="1:65" s="2" customFormat="1" ht="21.75" customHeight="1">
      <c r="A463" s="35"/>
      <c r="B463" s="36"/>
      <c r="C463" s="188" t="s">
        <v>377</v>
      </c>
      <c r="D463" s="188" t="s">
        <v>141</v>
      </c>
      <c r="E463" s="189" t="s">
        <v>562</v>
      </c>
      <c r="F463" s="190" t="s">
        <v>563</v>
      </c>
      <c r="G463" s="191" t="s">
        <v>200</v>
      </c>
      <c r="H463" s="192">
        <v>37.479999999999997</v>
      </c>
      <c r="I463" s="193"/>
      <c r="J463" s="194">
        <f>ROUND(I463*H463,2)</f>
        <v>0</v>
      </c>
      <c r="K463" s="195"/>
      <c r="L463" s="40"/>
      <c r="M463" s="196" t="s">
        <v>1</v>
      </c>
      <c r="N463" s="197" t="s">
        <v>39</v>
      </c>
      <c r="O463" s="72"/>
      <c r="P463" s="198">
        <f>O463*H463</f>
        <v>0</v>
      </c>
      <c r="Q463" s="198">
        <v>0</v>
      </c>
      <c r="R463" s="198">
        <f>Q463*H463</f>
        <v>0</v>
      </c>
      <c r="S463" s="198">
        <v>0</v>
      </c>
      <c r="T463" s="199">
        <f>S463*H463</f>
        <v>0</v>
      </c>
      <c r="U463" s="35"/>
      <c r="V463" s="35"/>
      <c r="W463" s="35"/>
      <c r="X463" s="35"/>
      <c r="Y463" s="35"/>
      <c r="Z463" s="35"/>
      <c r="AA463" s="35"/>
      <c r="AB463" s="35"/>
      <c r="AC463" s="35"/>
      <c r="AD463" s="35"/>
      <c r="AE463" s="35"/>
      <c r="AR463" s="200" t="s">
        <v>187</v>
      </c>
      <c r="AT463" s="200" t="s">
        <v>141</v>
      </c>
      <c r="AU463" s="200" t="s">
        <v>84</v>
      </c>
      <c r="AY463" s="18" t="s">
        <v>138</v>
      </c>
      <c r="BE463" s="201">
        <f>IF(N463="základní",J463,0)</f>
        <v>0</v>
      </c>
      <c r="BF463" s="201">
        <f>IF(N463="snížená",J463,0)</f>
        <v>0</v>
      </c>
      <c r="BG463" s="201">
        <f>IF(N463="zákl. přenesená",J463,0)</f>
        <v>0</v>
      </c>
      <c r="BH463" s="201">
        <f>IF(N463="sníž. přenesená",J463,0)</f>
        <v>0</v>
      </c>
      <c r="BI463" s="201">
        <f>IF(N463="nulová",J463,0)</f>
        <v>0</v>
      </c>
      <c r="BJ463" s="18" t="s">
        <v>82</v>
      </c>
      <c r="BK463" s="201">
        <f>ROUND(I463*H463,2)</f>
        <v>0</v>
      </c>
      <c r="BL463" s="18" t="s">
        <v>187</v>
      </c>
      <c r="BM463" s="200" t="s">
        <v>564</v>
      </c>
    </row>
    <row r="464" spans="1:65" s="2" customFormat="1" ht="11.25">
      <c r="A464" s="35"/>
      <c r="B464" s="36"/>
      <c r="C464" s="37"/>
      <c r="D464" s="202" t="s">
        <v>146</v>
      </c>
      <c r="E464" s="37"/>
      <c r="F464" s="203" t="s">
        <v>563</v>
      </c>
      <c r="G464" s="37"/>
      <c r="H464" s="37"/>
      <c r="I464" s="204"/>
      <c r="J464" s="37"/>
      <c r="K464" s="37"/>
      <c r="L464" s="40"/>
      <c r="M464" s="205"/>
      <c r="N464" s="206"/>
      <c r="O464" s="72"/>
      <c r="P464" s="72"/>
      <c r="Q464" s="72"/>
      <c r="R464" s="72"/>
      <c r="S464" s="72"/>
      <c r="T464" s="73"/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T464" s="18" t="s">
        <v>146</v>
      </c>
      <c r="AU464" s="18" t="s">
        <v>84</v>
      </c>
    </row>
    <row r="465" spans="1:65" s="13" customFormat="1" ht="11.25">
      <c r="B465" s="207"/>
      <c r="C465" s="208"/>
      <c r="D465" s="202" t="s">
        <v>147</v>
      </c>
      <c r="E465" s="209" t="s">
        <v>1</v>
      </c>
      <c r="F465" s="210" t="s">
        <v>565</v>
      </c>
      <c r="G465" s="208"/>
      <c r="H465" s="209" t="s">
        <v>1</v>
      </c>
      <c r="I465" s="211"/>
      <c r="J465" s="208"/>
      <c r="K465" s="208"/>
      <c r="L465" s="212"/>
      <c r="M465" s="213"/>
      <c r="N465" s="214"/>
      <c r="O465" s="214"/>
      <c r="P465" s="214"/>
      <c r="Q465" s="214"/>
      <c r="R465" s="214"/>
      <c r="S465" s="214"/>
      <c r="T465" s="215"/>
      <c r="AT465" s="216" t="s">
        <v>147</v>
      </c>
      <c r="AU465" s="216" t="s">
        <v>84</v>
      </c>
      <c r="AV465" s="13" t="s">
        <v>82</v>
      </c>
      <c r="AW465" s="13" t="s">
        <v>31</v>
      </c>
      <c r="AX465" s="13" t="s">
        <v>74</v>
      </c>
      <c r="AY465" s="216" t="s">
        <v>138</v>
      </c>
    </row>
    <row r="466" spans="1:65" s="14" customFormat="1" ht="11.25">
      <c r="B466" s="217"/>
      <c r="C466" s="218"/>
      <c r="D466" s="202" t="s">
        <v>147</v>
      </c>
      <c r="E466" s="219" t="s">
        <v>1</v>
      </c>
      <c r="F466" s="220" t="s">
        <v>566</v>
      </c>
      <c r="G466" s="218"/>
      <c r="H466" s="221">
        <v>8.6999999999999993</v>
      </c>
      <c r="I466" s="222"/>
      <c r="J466" s="218"/>
      <c r="K466" s="218"/>
      <c r="L466" s="223"/>
      <c r="M466" s="224"/>
      <c r="N466" s="225"/>
      <c r="O466" s="225"/>
      <c r="P466" s="225"/>
      <c r="Q466" s="225"/>
      <c r="R466" s="225"/>
      <c r="S466" s="225"/>
      <c r="T466" s="226"/>
      <c r="AT466" s="227" t="s">
        <v>147</v>
      </c>
      <c r="AU466" s="227" t="s">
        <v>84</v>
      </c>
      <c r="AV466" s="14" t="s">
        <v>84</v>
      </c>
      <c r="AW466" s="14" t="s">
        <v>31</v>
      </c>
      <c r="AX466" s="14" t="s">
        <v>74</v>
      </c>
      <c r="AY466" s="227" t="s">
        <v>138</v>
      </c>
    </row>
    <row r="467" spans="1:65" s="14" customFormat="1" ht="11.25">
      <c r="B467" s="217"/>
      <c r="C467" s="218"/>
      <c r="D467" s="202" t="s">
        <v>147</v>
      </c>
      <c r="E467" s="219" t="s">
        <v>1</v>
      </c>
      <c r="F467" s="220" t="s">
        <v>567</v>
      </c>
      <c r="G467" s="218"/>
      <c r="H467" s="221">
        <v>24.46</v>
      </c>
      <c r="I467" s="222"/>
      <c r="J467" s="218"/>
      <c r="K467" s="218"/>
      <c r="L467" s="223"/>
      <c r="M467" s="224"/>
      <c r="N467" s="225"/>
      <c r="O467" s="225"/>
      <c r="P467" s="225"/>
      <c r="Q467" s="225"/>
      <c r="R467" s="225"/>
      <c r="S467" s="225"/>
      <c r="T467" s="226"/>
      <c r="AT467" s="227" t="s">
        <v>147</v>
      </c>
      <c r="AU467" s="227" t="s">
        <v>84</v>
      </c>
      <c r="AV467" s="14" t="s">
        <v>84</v>
      </c>
      <c r="AW467" s="14" t="s">
        <v>31</v>
      </c>
      <c r="AX467" s="14" t="s">
        <v>74</v>
      </c>
      <c r="AY467" s="227" t="s">
        <v>138</v>
      </c>
    </row>
    <row r="468" spans="1:65" s="14" customFormat="1" ht="11.25">
      <c r="B468" s="217"/>
      <c r="C468" s="218"/>
      <c r="D468" s="202" t="s">
        <v>147</v>
      </c>
      <c r="E468" s="219" t="s">
        <v>1</v>
      </c>
      <c r="F468" s="220" t="s">
        <v>568</v>
      </c>
      <c r="G468" s="218"/>
      <c r="H468" s="221">
        <v>4.32</v>
      </c>
      <c r="I468" s="222"/>
      <c r="J468" s="218"/>
      <c r="K468" s="218"/>
      <c r="L468" s="223"/>
      <c r="M468" s="224"/>
      <c r="N468" s="225"/>
      <c r="O468" s="225"/>
      <c r="P468" s="225"/>
      <c r="Q468" s="225"/>
      <c r="R468" s="225"/>
      <c r="S468" s="225"/>
      <c r="T468" s="226"/>
      <c r="AT468" s="227" t="s">
        <v>147</v>
      </c>
      <c r="AU468" s="227" t="s">
        <v>84</v>
      </c>
      <c r="AV468" s="14" t="s">
        <v>84</v>
      </c>
      <c r="AW468" s="14" t="s">
        <v>31</v>
      </c>
      <c r="AX468" s="14" t="s">
        <v>74</v>
      </c>
      <c r="AY468" s="227" t="s">
        <v>138</v>
      </c>
    </row>
    <row r="469" spans="1:65" s="15" customFormat="1" ht="11.25">
      <c r="B469" s="228"/>
      <c r="C469" s="229"/>
      <c r="D469" s="202" t="s">
        <v>147</v>
      </c>
      <c r="E469" s="230" t="s">
        <v>1</v>
      </c>
      <c r="F469" s="231" t="s">
        <v>151</v>
      </c>
      <c r="G469" s="229"/>
      <c r="H469" s="232">
        <v>37.479999999999997</v>
      </c>
      <c r="I469" s="233"/>
      <c r="J469" s="229"/>
      <c r="K469" s="229"/>
      <c r="L469" s="234"/>
      <c r="M469" s="235"/>
      <c r="N469" s="236"/>
      <c r="O469" s="236"/>
      <c r="P469" s="236"/>
      <c r="Q469" s="236"/>
      <c r="R469" s="236"/>
      <c r="S469" s="236"/>
      <c r="T469" s="237"/>
      <c r="AT469" s="238" t="s">
        <v>147</v>
      </c>
      <c r="AU469" s="238" t="s">
        <v>84</v>
      </c>
      <c r="AV469" s="15" t="s">
        <v>145</v>
      </c>
      <c r="AW469" s="15" t="s">
        <v>31</v>
      </c>
      <c r="AX469" s="15" t="s">
        <v>82</v>
      </c>
      <c r="AY469" s="238" t="s">
        <v>138</v>
      </c>
    </row>
    <row r="470" spans="1:65" s="12" customFormat="1" ht="22.9" customHeight="1">
      <c r="B470" s="172"/>
      <c r="C470" s="173"/>
      <c r="D470" s="174" t="s">
        <v>73</v>
      </c>
      <c r="E470" s="186" t="s">
        <v>569</v>
      </c>
      <c r="F470" s="186" t="s">
        <v>570</v>
      </c>
      <c r="G470" s="173"/>
      <c r="H470" s="173"/>
      <c r="I470" s="176"/>
      <c r="J470" s="187">
        <f>BK470</f>
        <v>0</v>
      </c>
      <c r="K470" s="173"/>
      <c r="L470" s="178"/>
      <c r="M470" s="179"/>
      <c r="N470" s="180"/>
      <c r="O470" s="180"/>
      <c r="P470" s="181">
        <f>SUM(P471:P493)</f>
        <v>0</v>
      </c>
      <c r="Q470" s="180"/>
      <c r="R470" s="181">
        <f>SUM(R471:R493)</f>
        <v>0</v>
      </c>
      <c r="S470" s="180"/>
      <c r="T470" s="182">
        <f>SUM(T471:T493)</f>
        <v>0</v>
      </c>
      <c r="AR470" s="183" t="s">
        <v>84</v>
      </c>
      <c r="AT470" s="184" t="s">
        <v>73</v>
      </c>
      <c r="AU470" s="184" t="s">
        <v>82</v>
      </c>
      <c r="AY470" s="183" t="s">
        <v>138</v>
      </c>
      <c r="BK470" s="185">
        <f>SUM(BK471:BK493)</f>
        <v>0</v>
      </c>
    </row>
    <row r="471" spans="1:65" s="2" customFormat="1" ht="16.5" customHeight="1">
      <c r="A471" s="35"/>
      <c r="B471" s="36"/>
      <c r="C471" s="188" t="s">
        <v>571</v>
      </c>
      <c r="D471" s="188" t="s">
        <v>141</v>
      </c>
      <c r="E471" s="189" t="s">
        <v>572</v>
      </c>
      <c r="F471" s="190" t="s">
        <v>573</v>
      </c>
      <c r="G471" s="191" t="s">
        <v>170</v>
      </c>
      <c r="H471" s="192">
        <v>42.61</v>
      </c>
      <c r="I471" s="193"/>
      <c r="J471" s="194">
        <f>ROUND(I471*H471,2)</f>
        <v>0</v>
      </c>
      <c r="K471" s="195"/>
      <c r="L471" s="40"/>
      <c r="M471" s="196" t="s">
        <v>1</v>
      </c>
      <c r="N471" s="197" t="s">
        <v>39</v>
      </c>
      <c r="O471" s="72"/>
      <c r="P471" s="198">
        <f>O471*H471</f>
        <v>0</v>
      </c>
      <c r="Q471" s="198">
        <v>0</v>
      </c>
      <c r="R471" s="198">
        <f>Q471*H471</f>
        <v>0</v>
      </c>
      <c r="S471" s="198">
        <v>0</v>
      </c>
      <c r="T471" s="199">
        <f>S471*H471</f>
        <v>0</v>
      </c>
      <c r="U471" s="35"/>
      <c r="V471" s="35"/>
      <c r="W471" s="35"/>
      <c r="X471" s="35"/>
      <c r="Y471" s="35"/>
      <c r="Z471" s="35"/>
      <c r="AA471" s="35"/>
      <c r="AB471" s="35"/>
      <c r="AC471" s="35"/>
      <c r="AD471" s="35"/>
      <c r="AE471" s="35"/>
      <c r="AR471" s="200" t="s">
        <v>187</v>
      </c>
      <c r="AT471" s="200" t="s">
        <v>141</v>
      </c>
      <c r="AU471" s="200" t="s">
        <v>84</v>
      </c>
      <c r="AY471" s="18" t="s">
        <v>138</v>
      </c>
      <c r="BE471" s="201">
        <f>IF(N471="základní",J471,0)</f>
        <v>0</v>
      </c>
      <c r="BF471" s="201">
        <f>IF(N471="snížená",J471,0)</f>
        <v>0</v>
      </c>
      <c r="BG471" s="201">
        <f>IF(N471="zákl. přenesená",J471,0)</f>
        <v>0</v>
      </c>
      <c r="BH471" s="201">
        <f>IF(N471="sníž. přenesená",J471,0)</f>
        <v>0</v>
      </c>
      <c r="BI471" s="201">
        <f>IF(N471="nulová",J471,0)</f>
        <v>0</v>
      </c>
      <c r="BJ471" s="18" t="s">
        <v>82</v>
      </c>
      <c r="BK471" s="201">
        <f>ROUND(I471*H471,2)</f>
        <v>0</v>
      </c>
      <c r="BL471" s="18" t="s">
        <v>187</v>
      </c>
      <c r="BM471" s="200" t="s">
        <v>574</v>
      </c>
    </row>
    <row r="472" spans="1:65" s="2" customFormat="1" ht="11.25">
      <c r="A472" s="35"/>
      <c r="B472" s="36"/>
      <c r="C472" s="37"/>
      <c r="D472" s="202" t="s">
        <v>146</v>
      </c>
      <c r="E472" s="37"/>
      <c r="F472" s="203" t="s">
        <v>573</v>
      </c>
      <c r="G472" s="37"/>
      <c r="H472" s="37"/>
      <c r="I472" s="204"/>
      <c r="J472" s="37"/>
      <c r="K472" s="37"/>
      <c r="L472" s="40"/>
      <c r="M472" s="205"/>
      <c r="N472" s="206"/>
      <c r="O472" s="72"/>
      <c r="P472" s="72"/>
      <c r="Q472" s="72"/>
      <c r="R472" s="72"/>
      <c r="S472" s="72"/>
      <c r="T472" s="73"/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T472" s="18" t="s">
        <v>146</v>
      </c>
      <c r="AU472" s="18" t="s">
        <v>84</v>
      </c>
    </row>
    <row r="473" spans="1:65" s="2" customFormat="1" ht="33" customHeight="1">
      <c r="A473" s="35"/>
      <c r="B473" s="36"/>
      <c r="C473" s="188" t="s">
        <v>575</v>
      </c>
      <c r="D473" s="188" t="s">
        <v>141</v>
      </c>
      <c r="E473" s="189" t="s">
        <v>576</v>
      </c>
      <c r="F473" s="190" t="s">
        <v>577</v>
      </c>
      <c r="G473" s="191" t="s">
        <v>170</v>
      </c>
      <c r="H473" s="192">
        <v>42.61</v>
      </c>
      <c r="I473" s="193"/>
      <c r="J473" s="194">
        <f>ROUND(I473*H473,2)</f>
        <v>0</v>
      </c>
      <c r="K473" s="195"/>
      <c r="L473" s="40"/>
      <c r="M473" s="196" t="s">
        <v>1</v>
      </c>
      <c r="N473" s="197" t="s">
        <v>39</v>
      </c>
      <c r="O473" s="72"/>
      <c r="P473" s="198">
        <f>O473*H473</f>
        <v>0</v>
      </c>
      <c r="Q473" s="198">
        <v>0</v>
      </c>
      <c r="R473" s="198">
        <f>Q473*H473</f>
        <v>0</v>
      </c>
      <c r="S473" s="198">
        <v>0</v>
      </c>
      <c r="T473" s="199">
        <f>S473*H473</f>
        <v>0</v>
      </c>
      <c r="U473" s="35"/>
      <c r="V473" s="35"/>
      <c r="W473" s="35"/>
      <c r="X473" s="35"/>
      <c r="Y473" s="35"/>
      <c r="Z473" s="35"/>
      <c r="AA473" s="35"/>
      <c r="AB473" s="35"/>
      <c r="AC473" s="35"/>
      <c r="AD473" s="35"/>
      <c r="AE473" s="35"/>
      <c r="AR473" s="200" t="s">
        <v>187</v>
      </c>
      <c r="AT473" s="200" t="s">
        <v>141</v>
      </c>
      <c r="AU473" s="200" t="s">
        <v>84</v>
      </c>
      <c r="AY473" s="18" t="s">
        <v>138</v>
      </c>
      <c r="BE473" s="201">
        <f>IF(N473="základní",J473,0)</f>
        <v>0</v>
      </c>
      <c r="BF473" s="201">
        <f>IF(N473="snížená",J473,0)</f>
        <v>0</v>
      </c>
      <c r="BG473" s="201">
        <f>IF(N473="zákl. přenesená",J473,0)</f>
        <v>0</v>
      </c>
      <c r="BH473" s="201">
        <f>IF(N473="sníž. přenesená",J473,0)</f>
        <v>0</v>
      </c>
      <c r="BI473" s="201">
        <f>IF(N473="nulová",J473,0)</f>
        <v>0</v>
      </c>
      <c r="BJ473" s="18" t="s">
        <v>82</v>
      </c>
      <c r="BK473" s="201">
        <f>ROUND(I473*H473,2)</f>
        <v>0</v>
      </c>
      <c r="BL473" s="18" t="s">
        <v>187</v>
      </c>
      <c r="BM473" s="200" t="s">
        <v>578</v>
      </c>
    </row>
    <row r="474" spans="1:65" s="2" customFormat="1" ht="19.5">
      <c r="A474" s="35"/>
      <c r="B474" s="36"/>
      <c r="C474" s="37"/>
      <c r="D474" s="202" t="s">
        <v>146</v>
      </c>
      <c r="E474" s="37"/>
      <c r="F474" s="203" t="s">
        <v>577</v>
      </c>
      <c r="G474" s="37"/>
      <c r="H474" s="37"/>
      <c r="I474" s="204"/>
      <c r="J474" s="37"/>
      <c r="K474" s="37"/>
      <c r="L474" s="40"/>
      <c r="M474" s="205"/>
      <c r="N474" s="206"/>
      <c r="O474" s="72"/>
      <c r="P474" s="72"/>
      <c r="Q474" s="72"/>
      <c r="R474" s="72"/>
      <c r="S474" s="72"/>
      <c r="T474" s="73"/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T474" s="18" t="s">
        <v>146</v>
      </c>
      <c r="AU474" s="18" t="s">
        <v>84</v>
      </c>
    </row>
    <row r="475" spans="1:65" s="2" customFormat="1" ht="21.75" customHeight="1">
      <c r="A475" s="35"/>
      <c r="B475" s="36"/>
      <c r="C475" s="188" t="s">
        <v>579</v>
      </c>
      <c r="D475" s="188" t="s">
        <v>141</v>
      </c>
      <c r="E475" s="189" t="s">
        <v>580</v>
      </c>
      <c r="F475" s="190" t="s">
        <v>581</v>
      </c>
      <c r="G475" s="191" t="s">
        <v>170</v>
      </c>
      <c r="H475" s="192">
        <v>42.61</v>
      </c>
      <c r="I475" s="193"/>
      <c r="J475" s="194">
        <f>ROUND(I475*H475,2)</f>
        <v>0</v>
      </c>
      <c r="K475" s="195"/>
      <c r="L475" s="40"/>
      <c r="M475" s="196" t="s">
        <v>1</v>
      </c>
      <c r="N475" s="197" t="s">
        <v>39</v>
      </c>
      <c r="O475" s="72"/>
      <c r="P475" s="198">
        <f>O475*H475</f>
        <v>0</v>
      </c>
      <c r="Q475" s="198">
        <v>0</v>
      </c>
      <c r="R475" s="198">
        <f>Q475*H475</f>
        <v>0</v>
      </c>
      <c r="S475" s="198">
        <v>0</v>
      </c>
      <c r="T475" s="199">
        <f>S475*H475</f>
        <v>0</v>
      </c>
      <c r="U475" s="35"/>
      <c r="V475" s="35"/>
      <c r="W475" s="35"/>
      <c r="X475" s="35"/>
      <c r="Y475" s="35"/>
      <c r="Z475" s="35"/>
      <c r="AA475" s="35"/>
      <c r="AB475" s="35"/>
      <c r="AC475" s="35"/>
      <c r="AD475" s="35"/>
      <c r="AE475" s="35"/>
      <c r="AR475" s="200" t="s">
        <v>187</v>
      </c>
      <c r="AT475" s="200" t="s">
        <v>141</v>
      </c>
      <c r="AU475" s="200" t="s">
        <v>84</v>
      </c>
      <c r="AY475" s="18" t="s">
        <v>138</v>
      </c>
      <c r="BE475" s="201">
        <f>IF(N475="základní",J475,0)</f>
        <v>0</v>
      </c>
      <c r="BF475" s="201">
        <f>IF(N475="snížená",J475,0)</f>
        <v>0</v>
      </c>
      <c r="BG475" s="201">
        <f>IF(N475="zákl. přenesená",J475,0)</f>
        <v>0</v>
      </c>
      <c r="BH475" s="201">
        <f>IF(N475="sníž. přenesená",J475,0)</f>
        <v>0</v>
      </c>
      <c r="BI475" s="201">
        <f>IF(N475="nulová",J475,0)</f>
        <v>0</v>
      </c>
      <c r="BJ475" s="18" t="s">
        <v>82</v>
      </c>
      <c r="BK475" s="201">
        <f>ROUND(I475*H475,2)</f>
        <v>0</v>
      </c>
      <c r="BL475" s="18" t="s">
        <v>187</v>
      </c>
      <c r="BM475" s="200" t="s">
        <v>582</v>
      </c>
    </row>
    <row r="476" spans="1:65" s="2" customFormat="1" ht="19.5">
      <c r="A476" s="35"/>
      <c r="B476" s="36"/>
      <c r="C476" s="37"/>
      <c r="D476" s="202" t="s">
        <v>146</v>
      </c>
      <c r="E476" s="37"/>
      <c r="F476" s="203" t="s">
        <v>581</v>
      </c>
      <c r="G476" s="37"/>
      <c r="H476" s="37"/>
      <c r="I476" s="204"/>
      <c r="J476" s="37"/>
      <c r="K476" s="37"/>
      <c r="L476" s="40"/>
      <c r="M476" s="205"/>
      <c r="N476" s="206"/>
      <c r="O476" s="72"/>
      <c r="P476" s="72"/>
      <c r="Q476" s="72"/>
      <c r="R476" s="72"/>
      <c r="S476" s="72"/>
      <c r="T476" s="73"/>
      <c r="U476" s="35"/>
      <c r="V476" s="35"/>
      <c r="W476" s="35"/>
      <c r="X476" s="35"/>
      <c r="Y476" s="35"/>
      <c r="Z476" s="35"/>
      <c r="AA476" s="35"/>
      <c r="AB476" s="35"/>
      <c r="AC476" s="35"/>
      <c r="AD476" s="35"/>
      <c r="AE476" s="35"/>
      <c r="AT476" s="18" t="s">
        <v>146</v>
      </c>
      <c r="AU476" s="18" t="s">
        <v>84</v>
      </c>
    </row>
    <row r="477" spans="1:65" s="2" customFormat="1" ht="16.5" customHeight="1">
      <c r="A477" s="35"/>
      <c r="B477" s="36"/>
      <c r="C477" s="239" t="s">
        <v>583</v>
      </c>
      <c r="D477" s="239" t="s">
        <v>162</v>
      </c>
      <c r="E477" s="240" t="s">
        <v>584</v>
      </c>
      <c r="F477" s="241" t="s">
        <v>585</v>
      </c>
      <c r="G477" s="242" t="s">
        <v>170</v>
      </c>
      <c r="H477" s="243">
        <v>46.871000000000002</v>
      </c>
      <c r="I477" s="244"/>
      <c r="J477" s="245">
        <f>ROUND(I477*H477,2)</f>
        <v>0</v>
      </c>
      <c r="K477" s="246"/>
      <c r="L477" s="247"/>
      <c r="M477" s="248" t="s">
        <v>1</v>
      </c>
      <c r="N477" s="249" t="s">
        <v>39</v>
      </c>
      <c r="O477" s="72"/>
      <c r="P477" s="198">
        <f>O477*H477</f>
        <v>0</v>
      </c>
      <c r="Q477" s="198">
        <v>0</v>
      </c>
      <c r="R477" s="198">
        <f>Q477*H477</f>
        <v>0</v>
      </c>
      <c r="S477" s="198">
        <v>0</v>
      </c>
      <c r="T477" s="199">
        <f>S477*H477</f>
        <v>0</v>
      </c>
      <c r="U477" s="35"/>
      <c r="V477" s="35"/>
      <c r="W477" s="35"/>
      <c r="X477" s="35"/>
      <c r="Y477" s="35"/>
      <c r="Z477" s="35"/>
      <c r="AA477" s="35"/>
      <c r="AB477" s="35"/>
      <c r="AC477" s="35"/>
      <c r="AD477" s="35"/>
      <c r="AE477" s="35"/>
      <c r="AR477" s="200" t="s">
        <v>224</v>
      </c>
      <c r="AT477" s="200" t="s">
        <v>162</v>
      </c>
      <c r="AU477" s="200" t="s">
        <v>84</v>
      </c>
      <c r="AY477" s="18" t="s">
        <v>138</v>
      </c>
      <c r="BE477" s="201">
        <f>IF(N477="základní",J477,0)</f>
        <v>0</v>
      </c>
      <c r="BF477" s="201">
        <f>IF(N477="snížená",J477,0)</f>
        <v>0</v>
      </c>
      <c r="BG477" s="201">
        <f>IF(N477="zákl. přenesená",J477,0)</f>
        <v>0</v>
      </c>
      <c r="BH477" s="201">
        <f>IF(N477="sníž. přenesená",J477,0)</f>
        <v>0</v>
      </c>
      <c r="BI477" s="201">
        <f>IF(N477="nulová",J477,0)</f>
        <v>0</v>
      </c>
      <c r="BJ477" s="18" t="s">
        <v>82</v>
      </c>
      <c r="BK477" s="201">
        <f>ROUND(I477*H477,2)</f>
        <v>0</v>
      </c>
      <c r="BL477" s="18" t="s">
        <v>187</v>
      </c>
      <c r="BM477" s="200" t="s">
        <v>586</v>
      </c>
    </row>
    <row r="478" spans="1:65" s="2" customFormat="1" ht="11.25">
      <c r="A478" s="35"/>
      <c r="B478" s="36"/>
      <c r="C478" s="37"/>
      <c r="D478" s="202" t="s">
        <v>146</v>
      </c>
      <c r="E478" s="37"/>
      <c r="F478" s="203" t="s">
        <v>585</v>
      </c>
      <c r="G478" s="37"/>
      <c r="H478" s="37"/>
      <c r="I478" s="204"/>
      <c r="J478" s="37"/>
      <c r="K478" s="37"/>
      <c r="L478" s="40"/>
      <c r="M478" s="205"/>
      <c r="N478" s="206"/>
      <c r="O478" s="72"/>
      <c r="P478" s="72"/>
      <c r="Q478" s="72"/>
      <c r="R478" s="72"/>
      <c r="S478" s="72"/>
      <c r="T478" s="73"/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T478" s="18" t="s">
        <v>146</v>
      </c>
      <c r="AU478" s="18" t="s">
        <v>84</v>
      </c>
    </row>
    <row r="479" spans="1:65" s="2" customFormat="1" ht="21.75" customHeight="1">
      <c r="A479" s="35"/>
      <c r="B479" s="36"/>
      <c r="C479" s="188" t="s">
        <v>587</v>
      </c>
      <c r="D479" s="188" t="s">
        <v>141</v>
      </c>
      <c r="E479" s="189" t="s">
        <v>588</v>
      </c>
      <c r="F479" s="190" t="s">
        <v>589</v>
      </c>
      <c r="G479" s="191" t="s">
        <v>200</v>
      </c>
      <c r="H479" s="192">
        <v>31.957999999999998</v>
      </c>
      <c r="I479" s="193"/>
      <c r="J479" s="194">
        <f>ROUND(I479*H479,2)</f>
        <v>0</v>
      </c>
      <c r="K479" s="195"/>
      <c r="L479" s="40"/>
      <c r="M479" s="196" t="s">
        <v>1</v>
      </c>
      <c r="N479" s="197" t="s">
        <v>39</v>
      </c>
      <c r="O479" s="72"/>
      <c r="P479" s="198">
        <f>O479*H479</f>
        <v>0</v>
      </c>
      <c r="Q479" s="198">
        <v>0</v>
      </c>
      <c r="R479" s="198">
        <f>Q479*H479</f>
        <v>0</v>
      </c>
      <c r="S479" s="198">
        <v>0</v>
      </c>
      <c r="T479" s="199">
        <f>S479*H479</f>
        <v>0</v>
      </c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R479" s="200" t="s">
        <v>187</v>
      </c>
      <c r="AT479" s="200" t="s">
        <v>141</v>
      </c>
      <c r="AU479" s="200" t="s">
        <v>84</v>
      </c>
      <c r="AY479" s="18" t="s">
        <v>138</v>
      </c>
      <c r="BE479" s="201">
        <f>IF(N479="základní",J479,0)</f>
        <v>0</v>
      </c>
      <c r="BF479" s="201">
        <f>IF(N479="snížená",J479,0)</f>
        <v>0</v>
      </c>
      <c r="BG479" s="201">
        <f>IF(N479="zákl. přenesená",J479,0)</f>
        <v>0</v>
      </c>
      <c r="BH479" s="201">
        <f>IF(N479="sníž. přenesená",J479,0)</f>
        <v>0</v>
      </c>
      <c r="BI479" s="201">
        <f>IF(N479="nulová",J479,0)</f>
        <v>0</v>
      </c>
      <c r="BJ479" s="18" t="s">
        <v>82</v>
      </c>
      <c r="BK479" s="201">
        <f>ROUND(I479*H479,2)</f>
        <v>0</v>
      </c>
      <c r="BL479" s="18" t="s">
        <v>187</v>
      </c>
      <c r="BM479" s="200" t="s">
        <v>590</v>
      </c>
    </row>
    <row r="480" spans="1:65" s="2" customFormat="1" ht="11.25">
      <c r="A480" s="35"/>
      <c r="B480" s="36"/>
      <c r="C480" s="37"/>
      <c r="D480" s="202" t="s">
        <v>146</v>
      </c>
      <c r="E480" s="37"/>
      <c r="F480" s="203" t="s">
        <v>589</v>
      </c>
      <c r="G480" s="37"/>
      <c r="H480" s="37"/>
      <c r="I480" s="204"/>
      <c r="J480" s="37"/>
      <c r="K480" s="37"/>
      <c r="L480" s="40"/>
      <c r="M480" s="205"/>
      <c r="N480" s="206"/>
      <c r="O480" s="72"/>
      <c r="P480" s="72"/>
      <c r="Q480" s="72"/>
      <c r="R480" s="72"/>
      <c r="S480" s="72"/>
      <c r="T480" s="73"/>
      <c r="U480" s="35"/>
      <c r="V480" s="35"/>
      <c r="W480" s="35"/>
      <c r="X480" s="35"/>
      <c r="Y480" s="35"/>
      <c r="Z480" s="35"/>
      <c r="AA480" s="35"/>
      <c r="AB480" s="35"/>
      <c r="AC480" s="35"/>
      <c r="AD480" s="35"/>
      <c r="AE480" s="35"/>
      <c r="AT480" s="18" t="s">
        <v>146</v>
      </c>
      <c r="AU480" s="18" t="s">
        <v>84</v>
      </c>
    </row>
    <row r="481" spans="1:65" s="2" customFormat="1" ht="16.5" customHeight="1">
      <c r="A481" s="35"/>
      <c r="B481" s="36"/>
      <c r="C481" s="188" t="s">
        <v>384</v>
      </c>
      <c r="D481" s="188" t="s">
        <v>141</v>
      </c>
      <c r="E481" s="189" t="s">
        <v>591</v>
      </c>
      <c r="F481" s="190" t="s">
        <v>592</v>
      </c>
      <c r="G481" s="191" t="s">
        <v>200</v>
      </c>
      <c r="H481" s="192">
        <v>34.5</v>
      </c>
      <c r="I481" s="193"/>
      <c r="J481" s="194">
        <f>ROUND(I481*H481,2)</f>
        <v>0</v>
      </c>
      <c r="K481" s="195"/>
      <c r="L481" s="40"/>
      <c r="M481" s="196" t="s">
        <v>1</v>
      </c>
      <c r="N481" s="197" t="s">
        <v>39</v>
      </c>
      <c r="O481" s="72"/>
      <c r="P481" s="198">
        <f>O481*H481</f>
        <v>0</v>
      </c>
      <c r="Q481" s="198">
        <v>0</v>
      </c>
      <c r="R481" s="198">
        <f>Q481*H481</f>
        <v>0</v>
      </c>
      <c r="S481" s="198">
        <v>0</v>
      </c>
      <c r="T481" s="199">
        <f>S481*H481</f>
        <v>0</v>
      </c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  <c r="AR481" s="200" t="s">
        <v>187</v>
      </c>
      <c r="AT481" s="200" t="s">
        <v>141</v>
      </c>
      <c r="AU481" s="200" t="s">
        <v>84</v>
      </c>
      <c r="AY481" s="18" t="s">
        <v>138</v>
      </c>
      <c r="BE481" s="201">
        <f>IF(N481="základní",J481,0)</f>
        <v>0</v>
      </c>
      <c r="BF481" s="201">
        <f>IF(N481="snížená",J481,0)</f>
        <v>0</v>
      </c>
      <c r="BG481" s="201">
        <f>IF(N481="zákl. přenesená",J481,0)</f>
        <v>0</v>
      </c>
      <c r="BH481" s="201">
        <f>IF(N481="sníž. přenesená",J481,0)</f>
        <v>0</v>
      </c>
      <c r="BI481" s="201">
        <f>IF(N481="nulová",J481,0)</f>
        <v>0</v>
      </c>
      <c r="BJ481" s="18" t="s">
        <v>82</v>
      </c>
      <c r="BK481" s="201">
        <f>ROUND(I481*H481,2)</f>
        <v>0</v>
      </c>
      <c r="BL481" s="18" t="s">
        <v>187</v>
      </c>
      <c r="BM481" s="200" t="s">
        <v>593</v>
      </c>
    </row>
    <row r="482" spans="1:65" s="2" customFormat="1" ht="11.25">
      <c r="A482" s="35"/>
      <c r="B482" s="36"/>
      <c r="C482" s="37"/>
      <c r="D482" s="202" t="s">
        <v>146</v>
      </c>
      <c r="E482" s="37"/>
      <c r="F482" s="203" t="s">
        <v>592</v>
      </c>
      <c r="G482" s="37"/>
      <c r="H482" s="37"/>
      <c r="I482" s="204"/>
      <c r="J482" s="37"/>
      <c r="K482" s="37"/>
      <c r="L482" s="40"/>
      <c r="M482" s="205"/>
      <c r="N482" s="206"/>
      <c r="O482" s="72"/>
      <c r="P482" s="72"/>
      <c r="Q482" s="72"/>
      <c r="R482" s="72"/>
      <c r="S482" s="72"/>
      <c r="T482" s="73"/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T482" s="18" t="s">
        <v>146</v>
      </c>
      <c r="AU482" s="18" t="s">
        <v>84</v>
      </c>
    </row>
    <row r="483" spans="1:65" s="13" customFormat="1" ht="11.25">
      <c r="B483" s="207"/>
      <c r="C483" s="208"/>
      <c r="D483" s="202" t="s">
        <v>147</v>
      </c>
      <c r="E483" s="209" t="s">
        <v>1</v>
      </c>
      <c r="F483" s="210" t="s">
        <v>277</v>
      </c>
      <c r="G483" s="208"/>
      <c r="H483" s="209" t="s">
        <v>1</v>
      </c>
      <c r="I483" s="211"/>
      <c r="J483" s="208"/>
      <c r="K483" s="208"/>
      <c r="L483" s="212"/>
      <c r="M483" s="213"/>
      <c r="N483" s="214"/>
      <c r="O483" s="214"/>
      <c r="P483" s="214"/>
      <c r="Q483" s="214"/>
      <c r="R483" s="214"/>
      <c r="S483" s="214"/>
      <c r="T483" s="215"/>
      <c r="AT483" s="216" t="s">
        <v>147</v>
      </c>
      <c r="AU483" s="216" t="s">
        <v>84</v>
      </c>
      <c r="AV483" s="13" t="s">
        <v>82</v>
      </c>
      <c r="AW483" s="13" t="s">
        <v>31</v>
      </c>
      <c r="AX483" s="13" t="s">
        <v>74</v>
      </c>
      <c r="AY483" s="216" t="s">
        <v>138</v>
      </c>
    </row>
    <row r="484" spans="1:65" s="14" customFormat="1" ht="11.25">
      <c r="B484" s="217"/>
      <c r="C484" s="218"/>
      <c r="D484" s="202" t="s">
        <v>147</v>
      </c>
      <c r="E484" s="219" t="s">
        <v>1</v>
      </c>
      <c r="F484" s="220" t="s">
        <v>594</v>
      </c>
      <c r="G484" s="218"/>
      <c r="H484" s="221">
        <v>10.039999999999999</v>
      </c>
      <c r="I484" s="222"/>
      <c r="J484" s="218"/>
      <c r="K484" s="218"/>
      <c r="L484" s="223"/>
      <c r="M484" s="224"/>
      <c r="N484" s="225"/>
      <c r="O484" s="225"/>
      <c r="P484" s="225"/>
      <c r="Q484" s="225"/>
      <c r="R484" s="225"/>
      <c r="S484" s="225"/>
      <c r="T484" s="226"/>
      <c r="AT484" s="227" t="s">
        <v>147</v>
      </c>
      <c r="AU484" s="227" t="s">
        <v>84</v>
      </c>
      <c r="AV484" s="14" t="s">
        <v>84</v>
      </c>
      <c r="AW484" s="14" t="s">
        <v>31</v>
      </c>
      <c r="AX484" s="14" t="s">
        <v>74</v>
      </c>
      <c r="AY484" s="227" t="s">
        <v>138</v>
      </c>
    </row>
    <row r="485" spans="1:65" s="14" customFormat="1" ht="11.25">
      <c r="B485" s="217"/>
      <c r="C485" s="218"/>
      <c r="D485" s="202" t="s">
        <v>147</v>
      </c>
      <c r="E485" s="219" t="s">
        <v>1</v>
      </c>
      <c r="F485" s="220" t="s">
        <v>595</v>
      </c>
      <c r="G485" s="218"/>
      <c r="H485" s="221">
        <v>24.46</v>
      </c>
      <c r="I485" s="222"/>
      <c r="J485" s="218"/>
      <c r="K485" s="218"/>
      <c r="L485" s="223"/>
      <c r="M485" s="224"/>
      <c r="N485" s="225"/>
      <c r="O485" s="225"/>
      <c r="P485" s="225"/>
      <c r="Q485" s="225"/>
      <c r="R485" s="225"/>
      <c r="S485" s="225"/>
      <c r="T485" s="226"/>
      <c r="AT485" s="227" t="s">
        <v>147</v>
      </c>
      <c r="AU485" s="227" t="s">
        <v>84</v>
      </c>
      <c r="AV485" s="14" t="s">
        <v>84</v>
      </c>
      <c r="AW485" s="14" t="s">
        <v>31</v>
      </c>
      <c r="AX485" s="14" t="s">
        <v>74</v>
      </c>
      <c r="AY485" s="227" t="s">
        <v>138</v>
      </c>
    </row>
    <row r="486" spans="1:65" s="16" customFormat="1" ht="11.25">
      <c r="B486" s="250"/>
      <c r="C486" s="251"/>
      <c r="D486" s="202" t="s">
        <v>147</v>
      </c>
      <c r="E486" s="252" t="s">
        <v>1</v>
      </c>
      <c r="F486" s="253" t="s">
        <v>205</v>
      </c>
      <c r="G486" s="251"/>
      <c r="H486" s="254">
        <v>34.5</v>
      </c>
      <c r="I486" s="255"/>
      <c r="J486" s="251"/>
      <c r="K486" s="251"/>
      <c r="L486" s="256"/>
      <c r="M486" s="257"/>
      <c r="N486" s="258"/>
      <c r="O486" s="258"/>
      <c r="P486" s="258"/>
      <c r="Q486" s="258"/>
      <c r="R486" s="258"/>
      <c r="S486" s="258"/>
      <c r="T486" s="259"/>
      <c r="AT486" s="260" t="s">
        <v>147</v>
      </c>
      <c r="AU486" s="260" t="s">
        <v>84</v>
      </c>
      <c r="AV486" s="16" t="s">
        <v>139</v>
      </c>
      <c r="AW486" s="16" t="s">
        <v>31</v>
      </c>
      <c r="AX486" s="16" t="s">
        <v>74</v>
      </c>
      <c r="AY486" s="260" t="s">
        <v>138</v>
      </c>
    </row>
    <row r="487" spans="1:65" s="15" customFormat="1" ht="11.25">
      <c r="B487" s="228"/>
      <c r="C487" s="229"/>
      <c r="D487" s="202" t="s">
        <v>147</v>
      </c>
      <c r="E487" s="230" t="s">
        <v>1</v>
      </c>
      <c r="F487" s="231" t="s">
        <v>151</v>
      </c>
      <c r="G487" s="229"/>
      <c r="H487" s="232">
        <v>34.5</v>
      </c>
      <c r="I487" s="233"/>
      <c r="J487" s="229"/>
      <c r="K487" s="229"/>
      <c r="L487" s="234"/>
      <c r="M487" s="235"/>
      <c r="N487" s="236"/>
      <c r="O487" s="236"/>
      <c r="P487" s="236"/>
      <c r="Q487" s="236"/>
      <c r="R487" s="236"/>
      <c r="S487" s="236"/>
      <c r="T487" s="237"/>
      <c r="AT487" s="238" t="s">
        <v>147</v>
      </c>
      <c r="AU487" s="238" t="s">
        <v>84</v>
      </c>
      <c r="AV487" s="15" t="s">
        <v>145</v>
      </c>
      <c r="AW487" s="15" t="s">
        <v>31</v>
      </c>
      <c r="AX487" s="15" t="s">
        <v>82</v>
      </c>
      <c r="AY487" s="238" t="s">
        <v>138</v>
      </c>
    </row>
    <row r="488" spans="1:65" s="2" customFormat="1" ht="16.5" customHeight="1">
      <c r="A488" s="35"/>
      <c r="B488" s="36"/>
      <c r="C488" s="239" t="s">
        <v>596</v>
      </c>
      <c r="D488" s="239" t="s">
        <v>162</v>
      </c>
      <c r="E488" s="240" t="s">
        <v>597</v>
      </c>
      <c r="F488" s="241" t="s">
        <v>598</v>
      </c>
      <c r="G488" s="242" t="s">
        <v>200</v>
      </c>
      <c r="H488" s="243">
        <v>35.19</v>
      </c>
      <c r="I488" s="244"/>
      <c r="J488" s="245">
        <f>ROUND(I488*H488,2)</f>
        <v>0</v>
      </c>
      <c r="K488" s="246"/>
      <c r="L488" s="247"/>
      <c r="M488" s="248" t="s">
        <v>1</v>
      </c>
      <c r="N488" s="249" t="s">
        <v>39</v>
      </c>
      <c r="O488" s="72"/>
      <c r="P488" s="198">
        <f>O488*H488</f>
        <v>0</v>
      </c>
      <c r="Q488" s="198">
        <v>0</v>
      </c>
      <c r="R488" s="198">
        <f>Q488*H488</f>
        <v>0</v>
      </c>
      <c r="S488" s="198">
        <v>0</v>
      </c>
      <c r="T488" s="199">
        <f>S488*H488</f>
        <v>0</v>
      </c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R488" s="200" t="s">
        <v>224</v>
      </c>
      <c r="AT488" s="200" t="s">
        <v>162</v>
      </c>
      <c r="AU488" s="200" t="s">
        <v>84</v>
      </c>
      <c r="AY488" s="18" t="s">
        <v>138</v>
      </c>
      <c r="BE488" s="201">
        <f>IF(N488="základní",J488,0)</f>
        <v>0</v>
      </c>
      <c r="BF488" s="201">
        <f>IF(N488="snížená",J488,0)</f>
        <v>0</v>
      </c>
      <c r="BG488" s="201">
        <f>IF(N488="zákl. přenesená",J488,0)</f>
        <v>0</v>
      </c>
      <c r="BH488" s="201">
        <f>IF(N488="sníž. přenesená",J488,0)</f>
        <v>0</v>
      </c>
      <c r="BI488" s="201">
        <f>IF(N488="nulová",J488,0)</f>
        <v>0</v>
      </c>
      <c r="BJ488" s="18" t="s">
        <v>82</v>
      </c>
      <c r="BK488" s="201">
        <f>ROUND(I488*H488,2)</f>
        <v>0</v>
      </c>
      <c r="BL488" s="18" t="s">
        <v>187</v>
      </c>
      <c r="BM488" s="200" t="s">
        <v>599</v>
      </c>
    </row>
    <row r="489" spans="1:65" s="2" customFormat="1" ht="11.25">
      <c r="A489" s="35"/>
      <c r="B489" s="36"/>
      <c r="C489" s="37"/>
      <c r="D489" s="202" t="s">
        <v>146</v>
      </c>
      <c r="E489" s="37"/>
      <c r="F489" s="203" t="s">
        <v>598</v>
      </c>
      <c r="G489" s="37"/>
      <c r="H489" s="37"/>
      <c r="I489" s="204"/>
      <c r="J489" s="37"/>
      <c r="K489" s="37"/>
      <c r="L489" s="40"/>
      <c r="M489" s="205"/>
      <c r="N489" s="206"/>
      <c r="O489" s="72"/>
      <c r="P489" s="72"/>
      <c r="Q489" s="72"/>
      <c r="R489" s="72"/>
      <c r="S489" s="72"/>
      <c r="T489" s="73"/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T489" s="18" t="s">
        <v>146</v>
      </c>
      <c r="AU489" s="18" t="s">
        <v>84</v>
      </c>
    </row>
    <row r="490" spans="1:65" s="2" customFormat="1" ht="21.75" customHeight="1">
      <c r="A490" s="35"/>
      <c r="B490" s="36"/>
      <c r="C490" s="188" t="s">
        <v>600</v>
      </c>
      <c r="D490" s="188" t="s">
        <v>141</v>
      </c>
      <c r="E490" s="189" t="s">
        <v>601</v>
      </c>
      <c r="F490" s="190" t="s">
        <v>602</v>
      </c>
      <c r="G490" s="191" t="s">
        <v>200</v>
      </c>
      <c r="H490" s="192">
        <v>34.5</v>
      </c>
      <c r="I490" s="193"/>
      <c r="J490" s="194">
        <f>ROUND(I490*H490,2)</f>
        <v>0</v>
      </c>
      <c r="K490" s="195"/>
      <c r="L490" s="40"/>
      <c r="M490" s="196" t="s">
        <v>1</v>
      </c>
      <c r="N490" s="197" t="s">
        <v>39</v>
      </c>
      <c r="O490" s="72"/>
      <c r="P490" s="198">
        <f>O490*H490</f>
        <v>0</v>
      </c>
      <c r="Q490" s="198">
        <v>0</v>
      </c>
      <c r="R490" s="198">
        <f>Q490*H490</f>
        <v>0</v>
      </c>
      <c r="S490" s="198">
        <v>0</v>
      </c>
      <c r="T490" s="199">
        <f>S490*H490</f>
        <v>0</v>
      </c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R490" s="200" t="s">
        <v>187</v>
      </c>
      <c r="AT490" s="200" t="s">
        <v>141</v>
      </c>
      <c r="AU490" s="200" t="s">
        <v>84</v>
      </c>
      <c r="AY490" s="18" t="s">
        <v>138</v>
      </c>
      <c r="BE490" s="201">
        <f>IF(N490="základní",J490,0)</f>
        <v>0</v>
      </c>
      <c r="BF490" s="201">
        <f>IF(N490="snížená",J490,0)</f>
        <v>0</v>
      </c>
      <c r="BG490" s="201">
        <f>IF(N490="zákl. přenesená",J490,0)</f>
        <v>0</v>
      </c>
      <c r="BH490" s="201">
        <f>IF(N490="sníž. přenesená",J490,0)</f>
        <v>0</v>
      </c>
      <c r="BI490" s="201">
        <f>IF(N490="nulová",J490,0)</f>
        <v>0</v>
      </c>
      <c r="BJ490" s="18" t="s">
        <v>82</v>
      </c>
      <c r="BK490" s="201">
        <f>ROUND(I490*H490,2)</f>
        <v>0</v>
      </c>
      <c r="BL490" s="18" t="s">
        <v>187</v>
      </c>
      <c r="BM490" s="200" t="s">
        <v>603</v>
      </c>
    </row>
    <row r="491" spans="1:65" s="2" customFormat="1" ht="11.25">
      <c r="A491" s="35"/>
      <c r="B491" s="36"/>
      <c r="C491" s="37"/>
      <c r="D491" s="202" t="s">
        <v>146</v>
      </c>
      <c r="E491" s="37"/>
      <c r="F491" s="203" t="s">
        <v>602</v>
      </c>
      <c r="G491" s="37"/>
      <c r="H491" s="37"/>
      <c r="I491" s="204"/>
      <c r="J491" s="37"/>
      <c r="K491" s="37"/>
      <c r="L491" s="40"/>
      <c r="M491" s="205"/>
      <c r="N491" s="206"/>
      <c r="O491" s="72"/>
      <c r="P491" s="72"/>
      <c r="Q491" s="72"/>
      <c r="R491" s="72"/>
      <c r="S491" s="72"/>
      <c r="T491" s="73"/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T491" s="18" t="s">
        <v>146</v>
      </c>
      <c r="AU491" s="18" t="s">
        <v>84</v>
      </c>
    </row>
    <row r="492" spans="1:65" s="2" customFormat="1" ht="44.25" customHeight="1">
      <c r="A492" s="35"/>
      <c r="B492" s="36"/>
      <c r="C492" s="188" t="s">
        <v>604</v>
      </c>
      <c r="D492" s="188" t="s">
        <v>141</v>
      </c>
      <c r="E492" s="189" t="s">
        <v>605</v>
      </c>
      <c r="F492" s="190" t="s">
        <v>606</v>
      </c>
      <c r="G492" s="191" t="s">
        <v>376</v>
      </c>
      <c r="H492" s="261"/>
      <c r="I492" s="193"/>
      <c r="J492" s="194">
        <f>ROUND(I492*H492,2)</f>
        <v>0</v>
      </c>
      <c r="K492" s="195"/>
      <c r="L492" s="40"/>
      <c r="M492" s="196" t="s">
        <v>1</v>
      </c>
      <c r="N492" s="197" t="s">
        <v>39</v>
      </c>
      <c r="O492" s="72"/>
      <c r="P492" s="198">
        <f>O492*H492</f>
        <v>0</v>
      </c>
      <c r="Q492" s="198">
        <v>0</v>
      </c>
      <c r="R492" s="198">
        <f>Q492*H492</f>
        <v>0</v>
      </c>
      <c r="S492" s="198">
        <v>0</v>
      </c>
      <c r="T492" s="199">
        <f>S492*H492</f>
        <v>0</v>
      </c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R492" s="200" t="s">
        <v>187</v>
      </c>
      <c r="AT492" s="200" t="s">
        <v>141</v>
      </c>
      <c r="AU492" s="200" t="s">
        <v>84</v>
      </c>
      <c r="AY492" s="18" t="s">
        <v>138</v>
      </c>
      <c r="BE492" s="201">
        <f>IF(N492="základní",J492,0)</f>
        <v>0</v>
      </c>
      <c r="BF492" s="201">
        <f>IF(N492="snížená",J492,0)</f>
        <v>0</v>
      </c>
      <c r="BG492" s="201">
        <f>IF(N492="zákl. přenesená",J492,0)</f>
        <v>0</v>
      </c>
      <c r="BH492" s="201">
        <f>IF(N492="sníž. přenesená",J492,0)</f>
        <v>0</v>
      </c>
      <c r="BI492" s="201">
        <f>IF(N492="nulová",J492,0)</f>
        <v>0</v>
      </c>
      <c r="BJ492" s="18" t="s">
        <v>82</v>
      </c>
      <c r="BK492" s="201">
        <f>ROUND(I492*H492,2)</f>
        <v>0</v>
      </c>
      <c r="BL492" s="18" t="s">
        <v>187</v>
      </c>
      <c r="BM492" s="200" t="s">
        <v>607</v>
      </c>
    </row>
    <row r="493" spans="1:65" s="2" customFormat="1" ht="29.25">
      <c r="A493" s="35"/>
      <c r="B493" s="36"/>
      <c r="C493" s="37"/>
      <c r="D493" s="202" t="s">
        <v>146</v>
      </c>
      <c r="E493" s="37"/>
      <c r="F493" s="203" t="s">
        <v>606</v>
      </c>
      <c r="G493" s="37"/>
      <c r="H493" s="37"/>
      <c r="I493" s="204"/>
      <c r="J493" s="37"/>
      <c r="K493" s="37"/>
      <c r="L493" s="40"/>
      <c r="M493" s="205"/>
      <c r="N493" s="206"/>
      <c r="O493" s="72"/>
      <c r="P493" s="72"/>
      <c r="Q493" s="72"/>
      <c r="R493" s="72"/>
      <c r="S493" s="72"/>
      <c r="T493" s="73"/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  <c r="AT493" s="18" t="s">
        <v>146</v>
      </c>
      <c r="AU493" s="18" t="s">
        <v>84</v>
      </c>
    </row>
    <row r="494" spans="1:65" s="12" customFormat="1" ht="22.9" customHeight="1">
      <c r="B494" s="172"/>
      <c r="C494" s="173"/>
      <c r="D494" s="174" t="s">
        <v>73</v>
      </c>
      <c r="E494" s="186" t="s">
        <v>608</v>
      </c>
      <c r="F494" s="186" t="s">
        <v>609</v>
      </c>
      <c r="G494" s="173"/>
      <c r="H494" s="173"/>
      <c r="I494" s="176"/>
      <c r="J494" s="187">
        <f>BK494</f>
        <v>0</v>
      </c>
      <c r="K494" s="173"/>
      <c r="L494" s="178"/>
      <c r="M494" s="179"/>
      <c r="N494" s="180"/>
      <c r="O494" s="180"/>
      <c r="P494" s="181">
        <f>SUM(P495:P535)</f>
        <v>0</v>
      </c>
      <c r="Q494" s="180"/>
      <c r="R494" s="181">
        <f>SUM(R495:R535)</f>
        <v>0</v>
      </c>
      <c r="S494" s="180"/>
      <c r="T494" s="182">
        <f>SUM(T495:T535)</f>
        <v>0</v>
      </c>
      <c r="AR494" s="183" t="s">
        <v>84</v>
      </c>
      <c r="AT494" s="184" t="s">
        <v>73</v>
      </c>
      <c r="AU494" s="184" t="s">
        <v>82</v>
      </c>
      <c r="AY494" s="183" t="s">
        <v>138</v>
      </c>
      <c r="BK494" s="185">
        <f>SUM(BK495:BK535)</f>
        <v>0</v>
      </c>
    </row>
    <row r="495" spans="1:65" s="2" customFormat="1" ht="21.75" customHeight="1">
      <c r="A495" s="35"/>
      <c r="B495" s="36"/>
      <c r="C495" s="188" t="s">
        <v>390</v>
      </c>
      <c r="D495" s="188" t="s">
        <v>141</v>
      </c>
      <c r="E495" s="189" t="s">
        <v>610</v>
      </c>
      <c r="F495" s="190" t="s">
        <v>611</v>
      </c>
      <c r="G495" s="191" t="s">
        <v>170</v>
      </c>
      <c r="H495" s="192">
        <v>6.8840000000000003</v>
      </c>
      <c r="I495" s="193"/>
      <c r="J495" s="194">
        <f>ROUND(I495*H495,2)</f>
        <v>0</v>
      </c>
      <c r="K495" s="195"/>
      <c r="L495" s="40"/>
      <c r="M495" s="196" t="s">
        <v>1</v>
      </c>
      <c r="N495" s="197" t="s">
        <v>39</v>
      </c>
      <c r="O495" s="72"/>
      <c r="P495" s="198">
        <f>O495*H495</f>
        <v>0</v>
      </c>
      <c r="Q495" s="198">
        <v>0</v>
      </c>
      <c r="R495" s="198">
        <f>Q495*H495</f>
        <v>0</v>
      </c>
      <c r="S495" s="198">
        <v>0</v>
      </c>
      <c r="T495" s="199">
        <f>S495*H495</f>
        <v>0</v>
      </c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R495" s="200" t="s">
        <v>187</v>
      </c>
      <c r="AT495" s="200" t="s">
        <v>141</v>
      </c>
      <c r="AU495" s="200" t="s">
        <v>84</v>
      </c>
      <c r="AY495" s="18" t="s">
        <v>138</v>
      </c>
      <c r="BE495" s="201">
        <f>IF(N495="základní",J495,0)</f>
        <v>0</v>
      </c>
      <c r="BF495" s="201">
        <f>IF(N495="snížená",J495,0)</f>
        <v>0</v>
      </c>
      <c r="BG495" s="201">
        <f>IF(N495="zákl. přenesená",J495,0)</f>
        <v>0</v>
      </c>
      <c r="BH495" s="201">
        <f>IF(N495="sníž. přenesená",J495,0)</f>
        <v>0</v>
      </c>
      <c r="BI495" s="201">
        <f>IF(N495="nulová",J495,0)</f>
        <v>0</v>
      </c>
      <c r="BJ495" s="18" t="s">
        <v>82</v>
      </c>
      <c r="BK495" s="201">
        <f>ROUND(I495*H495,2)</f>
        <v>0</v>
      </c>
      <c r="BL495" s="18" t="s">
        <v>187</v>
      </c>
      <c r="BM495" s="200" t="s">
        <v>612</v>
      </c>
    </row>
    <row r="496" spans="1:65" s="2" customFormat="1" ht="19.5">
      <c r="A496" s="35"/>
      <c r="B496" s="36"/>
      <c r="C496" s="37"/>
      <c r="D496" s="202" t="s">
        <v>146</v>
      </c>
      <c r="E496" s="37"/>
      <c r="F496" s="203" t="s">
        <v>611</v>
      </c>
      <c r="G496" s="37"/>
      <c r="H496" s="37"/>
      <c r="I496" s="204"/>
      <c r="J496" s="37"/>
      <c r="K496" s="37"/>
      <c r="L496" s="40"/>
      <c r="M496" s="205"/>
      <c r="N496" s="206"/>
      <c r="O496" s="72"/>
      <c r="P496" s="72"/>
      <c r="Q496" s="72"/>
      <c r="R496" s="72"/>
      <c r="S496" s="72"/>
      <c r="T496" s="73"/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T496" s="18" t="s">
        <v>146</v>
      </c>
      <c r="AU496" s="18" t="s">
        <v>84</v>
      </c>
    </row>
    <row r="497" spans="1:65" s="13" customFormat="1" ht="11.25">
      <c r="B497" s="207"/>
      <c r="C497" s="208"/>
      <c r="D497" s="202" t="s">
        <v>147</v>
      </c>
      <c r="E497" s="209" t="s">
        <v>1</v>
      </c>
      <c r="F497" s="210" t="s">
        <v>613</v>
      </c>
      <c r="G497" s="208"/>
      <c r="H497" s="209" t="s">
        <v>1</v>
      </c>
      <c r="I497" s="211"/>
      <c r="J497" s="208"/>
      <c r="K497" s="208"/>
      <c r="L497" s="212"/>
      <c r="M497" s="213"/>
      <c r="N497" s="214"/>
      <c r="O497" s="214"/>
      <c r="P497" s="214"/>
      <c r="Q497" s="214"/>
      <c r="R497" s="214"/>
      <c r="S497" s="214"/>
      <c r="T497" s="215"/>
      <c r="AT497" s="216" t="s">
        <v>147</v>
      </c>
      <c r="AU497" s="216" t="s">
        <v>84</v>
      </c>
      <c r="AV497" s="13" t="s">
        <v>82</v>
      </c>
      <c r="AW497" s="13" t="s">
        <v>31</v>
      </c>
      <c r="AX497" s="13" t="s">
        <v>74</v>
      </c>
      <c r="AY497" s="216" t="s">
        <v>138</v>
      </c>
    </row>
    <row r="498" spans="1:65" s="14" customFormat="1" ht="11.25">
      <c r="B498" s="217"/>
      <c r="C498" s="218"/>
      <c r="D498" s="202" t="s">
        <v>147</v>
      </c>
      <c r="E498" s="219" t="s">
        <v>1</v>
      </c>
      <c r="F498" s="220" t="s">
        <v>614</v>
      </c>
      <c r="G498" s="218"/>
      <c r="H498" s="221">
        <v>2.61</v>
      </c>
      <c r="I498" s="222"/>
      <c r="J498" s="218"/>
      <c r="K498" s="218"/>
      <c r="L498" s="223"/>
      <c r="M498" s="224"/>
      <c r="N498" s="225"/>
      <c r="O498" s="225"/>
      <c r="P498" s="225"/>
      <c r="Q498" s="225"/>
      <c r="R498" s="225"/>
      <c r="S498" s="225"/>
      <c r="T498" s="226"/>
      <c r="AT498" s="227" t="s">
        <v>147</v>
      </c>
      <c r="AU498" s="227" t="s">
        <v>84</v>
      </c>
      <c r="AV498" s="14" t="s">
        <v>84</v>
      </c>
      <c r="AW498" s="14" t="s">
        <v>31</v>
      </c>
      <c r="AX498" s="14" t="s">
        <v>74</v>
      </c>
      <c r="AY498" s="227" t="s">
        <v>138</v>
      </c>
    </row>
    <row r="499" spans="1:65" s="14" customFormat="1" ht="11.25">
      <c r="B499" s="217"/>
      <c r="C499" s="218"/>
      <c r="D499" s="202" t="s">
        <v>147</v>
      </c>
      <c r="E499" s="219" t="s">
        <v>1</v>
      </c>
      <c r="F499" s="220" t="s">
        <v>615</v>
      </c>
      <c r="G499" s="218"/>
      <c r="H499" s="221">
        <v>0.874</v>
      </c>
      <c r="I499" s="222"/>
      <c r="J499" s="218"/>
      <c r="K499" s="218"/>
      <c r="L499" s="223"/>
      <c r="M499" s="224"/>
      <c r="N499" s="225"/>
      <c r="O499" s="225"/>
      <c r="P499" s="225"/>
      <c r="Q499" s="225"/>
      <c r="R499" s="225"/>
      <c r="S499" s="225"/>
      <c r="T499" s="226"/>
      <c r="AT499" s="227" t="s">
        <v>147</v>
      </c>
      <c r="AU499" s="227" t="s">
        <v>84</v>
      </c>
      <c r="AV499" s="14" t="s">
        <v>84</v>
      </c>
      <c r="AW499" s="14" t="s">
        <v>31</v>
      </c>
      <c r="AX499" s="14" t="s">
        <v>74</v>
      </c>
      <c r="AY499" s="227" t="s">
        <v>138</v>
      </c>
    </row>
    <row r="500" spans="1:65" s="13" customFormat="1" ht="11.25">
      <c r="B500" s="207"/>
      <c r="C500" s="208"/>
      <c r="D500" s="202" t="s">
        <v>147</v>
      </c>
      <c r="E500" s="209" t="s">
        <v>1</v>
      </c>
      <c r="F500" s="210" t="s">
        <v>616</v>
      </c>
      <c r="G500" s="208"/>
      <c r="H500" s="209" t="s">
        <v>1</v>
      </c>
      <c r="I500" s="211"/>
      <c r="J500" s="208"/>
      <c r="K500" s="208"/>
      <c r="L500" s="212"/>
      <c r="M500" s="213"/>
      <c r="N500" s="214"/>
      <c r="O500" s="214"/>
      <c r="P500" s="214"/>
      <c r="Q500" s="214"/>
      <c r="R500" s="214"/>
      <c r="S500" s="214"/>
      <c r="T500" s="215"/>
      <c r="AT500" s="216" t="s">
        <v>147</v>
      </c>
      <c r="AU500" s="216" t="s">
        <v>84</v>
      </c>
      <c r="AV500" s="13" t="s">
        <v>82</v>
      </c>
      <c r="AW500" s="13" t="s">
        <v>31</v>
      </c>
      <c r="AX500" s="13" t="s">
        <v>74</v>
      </c>
      <c r="AY500" s="216" t="s">
        <v>138</v>
      </c>
    </row>
    <row r="501" spans="1:65" s="14" customFormat="1" ht="11.25">
      <c r="B501" s="217"/>
      <c r="C501" s="218"/>
      <c r="D501" s="202" t="s">
        <v>147</v>
      </c>
      <c r="E501" s="219" t="s">
        <v>1</v>
      </c>
      <c r="F501" s="220" t="s">
        <v>617</v>
      </c>
      <c r="G501" s="218"/>
      <c r="H501" s="221">
        <v>3.4</v>
      </c>
      <c r="I501" s="222"/>
      <c r="J501" s="218"/>
      <c r="K501" s="218"/>
      <c r="L501" s="223"/>
      <c r="M501" s="224"/>
      <c r="N501" s="225"/>
      <c r="O501" s="225"/>
      <c r="P501" s="225"/>
      <c r="Q501" s="225"/>
      <c r="R501" s="225"/>
      <c r="S501" s="225"/>
      <c r="T501" s="226"/>
      <c r="AT501" s="227" t="s">
        <v>147</v>
      </c>
      <c r="AU501" s="227" t="s">
        <v>84</v>
      </c>
      <c r="AV501" s="14" t="s">
        <v>84</v>
      </c>
      <c r="AW501" s="14" t="s">
        <v>31</v>
      </c>
      <c r="AX501" s="14" t="s">
        <v>74</v>
      </c>
      <c r="AY501" s="227" t="s">
        <v>138</v>
      </c>
    </row>
    <row r="502" spans="1:65" s="15" customFormat="1" ht="11.25">
      <c r="B502" s="228"/>
      <c r="C502" s="229"/>
      <c r="D502" s="202" t="s">
        <v>147</v>
      </c>
      <c r="E502" s="230" t="s">
        <v>1</v>
      </c>
      <c r="F502" s="231" t="s">
        <v>151</v>
      </c>
      <c r="G502" s="229"/>
      <c r="H502" s="232">
        <v>6.8840000000000003</v>
      </c>
      <c r="I502" s="233"/>
      <c r="J502" s="229"/>
      <c r="K502" s="229"/>
      <c r="L502" s="234"/>
      <c r="M502" s="235"/>
      <c r="N502" s="236"/>
      <c r="O502" s="236"/>
      <c r="P502" s="236"/>
      <c r="Q502" s="236"/>
      <c r="R502" s="236"/>
      <c r="S502" s="236"/>
      <c r="T502" s="237"/>
      <c r="AT502" s="238" t="s">
        <v>147</v>
      </c>
      <c r="AU502" s="238" t="s">
        <v>84</v>
      </c>
      <c r="AV502" s="15" t="s">
        <v>145</v>
      </c>
      <c r="AW502" s="15" t="s">
        <v>31</v>
      </c>
      <c r="AX502" s="15" t="s">
        <v>82</v>
      </c>
      <c r="AY502" s="238" t="s">
        <v>138</v>
      </c>
    </row>
    <row r="503" spans="1:65" s="2" customFormat="1" ht="33" customHeight="1">
      <c r="A503" s="35"/>
      <c r="B503" s="36"/>
      <c r="C503" s="188" t="s">
        <v>618</v>
      </c>
      <c r="D503" s="188" t="s">
        <v>141</v>
      </c>
      <c r="E503" s="189" t="s">
        <v>619</v>
      </c>
      <c r="F503" s="190" t="s">
        <v>620</v>
      </c>
      <c r="G503" s="191" t="s">
        <v>170</v>
      </c>
      <c r="H503" s="192">
        <v>38.83</v>
      </c>
      <c r="I503" s="193"/>
      <c r="J503" s="194">
        <f>ROUND(I503*H503,2)</f>
        <v>0</v>
      </c>
      <c r="K503" s="195"/>
      <c r="L503" s="40"/>
      <c r="M503" s="196" t="s">
        <v>1</v>
      </c>
      <c r="N503" s="197" t="s">
        <v>39</v>
      </c>
      <c r="O503" s="72"/>
      <c r="P503" s="198">
        <f>O503*H503</f>
        <v>0</v>
      </c>
      <c r="Q503" s="198">
        <v>0</v>
      </c>
      <c r="R503" s="198">
        <f>Q503*H503</f>
        <v>0</v>
      </c>
      <c r="S503" s="198">
        <v>0</v>
      </c>
      <c r="T503" s="199">
        <f>S503*H503</f>
        <v>0</v>
      </c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R503" s="200" t="s">
        <v>187</v>
      </c>
      <c r="AT503" s="200" t="s">
        <v>141</v>
      </c>
      <c r="AU503" s="200" t="s">
        <v>84</v>
      </c>
      <c r="AY503" s="18" t="s">
        <v>138</v>
      </c>
      <c r="BE503" s="201">
        <f>IF(N503="základní",J503,0)</f>
        <v>0</v>
      </c>
      <c r="BF503" s="201">
        <f>IF(N503="snížená",J503,0)</f>
        <v>0</v>
      </c>
      <c r="BG503" s="201">
        <f>IF(N503="zákl. přenesená",J503,0)</f>
        <v>0</v>
      </c>
      <c r="BH503" s="201">
        <f>IF(N503="sníž. přenesená",J503,0)</f>
        <v>0</v>
      </c>
      <c r="BI503" s="201">
        <f>IF(N503="nulová",J503,0)</f>
        <v>0</v>
      </c>
      <c r="BJ503" s="18" t="s">
        <v>82</v>
      </c>
      <c r="BK503" s="201">
        <f>ROUND(I503*H503,2)</f>
        <v>0</v>
      </c>
      <c r="BL503" s="18" t="s">
        <v>187</v>
      </c>
      <c r="BM503" s="200" t="s">
        <v>621</v>
      </c>
    </row>
    <row r="504" spans="1:65" s="2" customFormat="1" ht="19.5">
      <c r="A504" s="35"/>
      <c r="B504" s="36"/>
      <c r="C504" s="37"/>
      <c r="D504" s="202" t="s">
        <v>146</v>
      </c>
      <c r="E504" s="37"/>
      <c r="F504" s="203" t="s">
        <v>620</v>
      </c>
      <c r="G504" s="37"/>
      <c r="H504" s="37"/>
      <c r="I504" s="204"/>
      <c r="J504" s="37"/>
      <c r="K504" s="37"/>
      <c r="L504" s="40"/>
      <c r="M504" s="205"/>
      <c r="N504" s="206"/>
      <c r="O504" s="72"/>
      <c r="P504" s="72"/>
      <c r="Q504" s="72"/>
      <c r="R504" s="72"/>
      <c r="S504" s="72"/>
      <c r="T504" s="73"/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T504" s="18" t="s">
        <v>146</v>
      </c>
      <c r="AU504" s="18" t="s">
        <v>84</v>
      </c>
    </row>
    <row r="505" spans="1:65" s="13" customFormat="1" ht="11.25">
      <c r="B505" s="207"/>
      <c r="C505" s="208"/>
      <c r="D505" s="202" t="s">
        <v>147</v>
      </c>
      <c r="E505" s="209" t="s">
        <v>1</v>
      </c>
      <c r="F505" s="210" t="s">
        <v>277</v>
      </c>
      <c r="G505" s="208"/>
      <c r="H505" s="209" t="s">
        <v>1</v>
      </c>
      <c r="I505" s="211"/>
      <c r="J505" s="208"/>
      <c r="K505" s="208"/>
      <c r="L505" s="212"/>
      <c r="M505" s="213"/>
      <c r="N505" s="214"/>
      <c r="O505" s="214"/>
      <c r="P505" s="214"/>
      <c r="Q505" s="214"/>
      <c r="R505" s="214"/>
      <c r="S505" s="214"/>
      <c r="T505" s="215"/>
      <c r="AT505" s="216" t="s">
        <v>147</v>
      </c>
      <c r="AU505" s="216" t="s">
        <v>84</v>
      </c>
      <c r="AV505" s="13" t="s">
        <v>82</v>
      </c>
      <c r="AW505" s="13" t="s">
        <v>31</v>
      </c>
      <c r="AX505" s="13" t="s">
        <v>74</v>
      </c>
      <c r="AY505" s="216" t="s">
        <v>138</v>
      </c>
    </row>
    <row r="506" spans="1:65" s="13" customFormat="1" ht="11.25">
      <c r="B506" s="207"/>
      <c r="C506" s="208"/>
      <c r="D506" s="202" t="s">
        <v>147</v>
      </c>
      <c r="E506" s="209" t="s">
        <v>1</v>
      </c>
      <c r="F506" s="210" t="s">
        <v>622</v>
      </c>
      <c r="G506" s="208"/>
      <c r="H506" s="209" t="s">
        <v>1</v>
      </c>
      <c r="I506" s="211"/>
      <c r="J506" s="208"/>
      <c r="K506" s="208"/>
      <c r="L506" s="212"/>
      <c r="M506" s="213"/>
      <c r="N506" s="214"/>
      <c r="O506" s="214"/>
      <c r="P506" s="214"/>
      <c r="Q506" s="214"/>
      <c r="R506" s="214"/>
      <c r="S506" s="214"/>
      <c r="T506" s="215"/>
      <c r="AT506" s="216" t="s">
        <v>147</v>
      </c>
      <c r="AU506" s="216" t="s">
        <v>84</v>
      </c>
      <c r="AV506" s="13" t="s">
        <v>82</v>
      </c>
      <c r="AW506" s="13" t="s">
        <v>31</v>
      </c>
      <c r="AX506" s="13" t="s">
        <v>74</v>
      </c>
      <c r="AY506" s="216" t="s">
        <v>138</v>
      </c>
    </row>
    <row r="507" spans="1:65" s="14" customFormat="1" ht="11.25">
      <c r="B507" s="217"/>
      <c r="C507" s="218"/>
      <c r="D507" s="202" t="s">
        <v>147</v>
      </c>
      <c r="E507" s="219" t="s">
        <v>1</v>
      </c>
      <c r="F507" s="220" t="s">
        <v>623</v>
      </c>
      <c r="G507" s="218"/>
      <c r="H507" s="221">
        <v>29.055</v>
      </c>
      <c r="I507" s="222"/>
      <c r="J507" s="218"/>
      <c r="K507" s="218"/>
      <c r="L507" s="223"/>
      <c r="M507" s="224"/>
      <c r="N507" s="225"/>
      <c r="O507" s="225"/>
      <c r="P507" s="225"/>
      <c r="Q507" s="225"/>
      <c r="R507" s="225"/>
      <c r="S507" s="225"/>
      <c r="T507" s="226"/>
      <c r="AT507" s="227" t="s">
        <v>147</v>
      </c>
      <c r="AU507" s="227" t="s">
        <v>84</v>
      </c>
      <c r="AV507" s="14" t="s">
        <v>84</v>
      </c>
      <c r="AW507" s="14" t="s">
        <v>31</v>
      </c>
      <c r="AX507" s="14" t="s">
        <v>74</v>
      </c>
      <c r="AY507" s="227" t="s">
        <v>138</v>
      </c>
    </row>
    <row r="508" spans="1:65" s="14" customFormat="1" ht="11.25">
      <c r="B508" s="217"/>
      <c r="C508" s="218"/>
      <c r="D508" s="202" t="s">
        <v>147</v>
      </c>
      <c r="E508" s="219" t="s">
        <v>1</v>
      </c>
      <c r="F508" s="220" t="s">
        <v>624</v>
      </c>
      <c r="G508" s="218"/>
      <c r="H508" s="221">
        <v>9.7750000000000004</v>
      </c>
      <c r="I508" s="222"/>
      <c r="J508" s="218"/>
      <c r="K508" s="218"/>
      <c r="L508" s="223"/>
      <c r="M508" s="224"/>
      <c r="N508" s="225"/>
      <c r="O508" s="225"/>
      <c r="P508" s="225"/>
      <c r="Q508" s="225"/>
      <c r="R508" s="225"/>
      <c r="S508" s="225"/>
      <c r="T508" s="226"/>
      <c r="AT508" s="227" t="s">
        <v>147</v>
      </c>
      <c r="AU508" s="227" t="s">
        <v>84</v>
      </c>
      <c r="AV508" s="14" t="s">
        <v>84</v>
      </c>
      <c r="AW508" s="14" t="s">
        <v>31</v>
      </c>
      <c r="AX508" s="14" t="s">
        <v>74</v>
      </c>
      <c r="AY508" s="227" t="s">
        <v>138</v>
      </c>
    </row>
    <row r="509" spans="1:65" s="15" customFormat="1" ht="11.25">
      <c r="B509" s="228"/>
      <c r="C509" s="229"/>
      <c r="D509" s="202" t="s">
        <v>147</v>
      </c>
      <c r="E509" s="230" t="s">
        <v>1</v>
      </c>
      <c r="F509" s="231" t="s">
        <v>151</v>
      </c>
      <c r="G509" s="229"/>
      <c r="H509" s="232">
        <v>38.83</v>
      </c>
      <c r="I509" s="233"/>
      <c r="J509" s="229"/>
      <c r="K509" s="229"/>
      <c r="L509" s="234"/>
      <c r="M509" s="235"/>
      <c r="N509" s="236"/>
      <c r="O509" s="236"/>
      <c r="P509" s="236"/>
      <c r="Q509" s="236"/>
      <c r="R509" s="236"/>
      <c r="S509" s="236"/>
      <c r="T509" s="237"/>
      <c r="AT509" s="238" t="s">
        <v>147</v>
      </c>
      <c r="AU509" s="238" t="s">
        <v>84</v>
      </c>
      <c r="AV509" s="15" t="s">
        <v>145</v>
      </c>
      <c r="AW509" s="15" t="s">
        <v>31</v>
      </c>
      <c r="AX509" s="15" t="s">
        <v>82</v>
      </c>
      <c r="AY509" s="238" t="s">
        <v>138</v>
      </c>
    </row>
    <row r="510" spans="1:65" s="2" customFormat="1" ht="16.5" customHeight="1">
      <c r="A510" s="35"/>
      <c r="B510" s="36"/>
      <c r="C510" s="239" t="s">
        <v>393</v>
      </c>
      <c r="D510" s="239" t="s">
        <v>162</v>
      </c>
      <c r="E510" s="240" t="s">
        <v>625</v>
      </c>
      <c r="F510" s="241" t="s">
        <v>626</v>
      </c>
      <c r="G510" s="242" t="s">
        <v>170</v>
      </c>
      <c r="H510" s="243">
        <v>42.713000000000001</v>
      </c>
      <c r="I510" s="244"/>
      <c r="J510" s="245">
        <f>ROUND(I510*H510,2)</f>
        <v>0</v>
      </c>
      <c r="K510" s="246"/>
      <c r="L510" s="247"/>
      <c r="M510" s="248" t="s">
        <v>1</v>
      </c>
      <c r="N510" s="249" t="s">
        <v>39</v>
      </c>
      <c r="O510" s="72"/>
      <c r="P510" s="198">
        <f>O510*H510</f>
        <v>0</v>
      </c>
      <c r="Q510" s="198">
        <v>0</v>
      </c>
      <c r="R510" s="198">
        <f>Q510*H510</f>
        <v>0</v>
      </c>
      <c r="S510" s="198">
        <v>0</v>
      </c>
      <c r="T510" s="199">
        <f>S510*H510</f>
        <v>0</v>
      </c>
      <c r="U510" s="35"/>
      <c r="V510" s="35"/>
      <c r="W510" s="35"/>
      <c r="X510" s="35"/>
      <c r="Y510" s="35"/>
      <c r="Z510" s="35"/>
      <c r="AA510" s="35"/>
      <c r="AB510" s="35"/>
      <c r="AC510" s="35"/>
      <c r="AD510" s="35"/>
      <c r="AE510" s="35"/>
      <c r="AR510" s="200" t="s">
        <v>224</v>
      </c>
      <c r="AT510" s="200" t="s">
        <v>162</v>
      </c>
      <c r="AU510" s="200" t="s">
        <v>84</v>
      </c>
      <c r="AY510" s="18" t="s">
        <v>138</v>
      </c>
      <c r="BE510" s="201">
        <f>IF(N510="základní",J510,0)</f>
        <v>0</v>
      </c>
      <c r="BF510" s="201">
        <f>IF(N510="snížená",J510,0)</f>
        <v>0</v>
      </c>
      <c r="BG510" s="201">
        <f>IF(N510="zákl. přenesená",J510,0)</f>
        <v>0</v>
      </c>
      <c r="BH510" s="201">
        <f>IF(N510="sníž. přenesená",J510,0)</f>
        <v>0</v>
      </c>
      <c r="BI510" s="201">
        <f>IF(N510="nulová",J510,0)</f>
        <v>0</v>
      </c>
      <c r="BJ510" s="18" t="s">
        <v>82</v>
      </c>
      <c r="BK510" s="201">
        <f>ROUND(I510*H510,2)</f>
        <v>0</v>
      </c>
      <c r="BL510" s="18" t="s">
        <v>187</v>
      </c>
      <c r="BM510" s="200" t="s">
        <v>627</v>
      </c>
    </row>
    <row r="511" spans="1:65" s="2" customFormat="1" ht="11.25">
      <c r="A511" s="35"/>
      <c r="B511" s="36"/>
      <c r="C511" s="37"/>
      <c r="D511" s="202" t="s">
        <v>146</v>
      </c>
      <c r="E511" s="37"/>
      <c r="F511" s="203" t="s">
        <v>626</v>
      </c>
      <c r="G511" s="37"/>
      <c r="H511" s="37"/>
      <c r="I511" s="204"/>
      <c r="J511" s="37"/>
      <c r="K511" s="37"/>
      <c r="L511" s="40"/>
      <c r="M511" s="205"/>
      <c r="N511" s="206"/>
      <c r="O511" s="72"/>
      <c r="P511" s="72"/>
      <c r="Q511" s="72"/>
      <c r="R511" s="72"/>
      <c r="S511" s="72"/>
      <c r="T511" s="73"/>
      <c r="U511" s="35"/>
      <c r="V511" s="35"/>
      <c r="W511" s="35"/>
      <c r="X511" s="35"/>
      <c r="Y511" s="35"/>
      <c r="Z511" s="35"/>
      <c r="AA511" s="35"/>
      <c r="AB511" s="35"/>
      <c r="AC511" s="35"/>
      <c r="AD511" s="35"/>
      <c r="AE511" s="35"/>
      <c r="AT511" s="18" t="s">
        <v>146</v>
      </c>
      <c r="AU511" s="18" t="s">
        <v>84</v>
      </c>
    </row>
    <row r="512" spans="1:65" s="2" customFormat="1" ht="21.75" customHeight="1">
      <c r="A512" s="35"/>
      <c r="B512" s="36"/>
      <c r="C512" s="188" t="s">
        <v>628</v>
      </c>
      <c r="D512" s="188" t="s">
        <v>141</v>
      </c>
      <c r="E512" s="189" t="s">
        <v>629</v>
      </c>
      <c r="F512" s="190" t="s">
        <v>630</v>
      </c>
      <c r="G512" s="191" t="s">
        <v>200</v>
      </c>
      <c r="H512" s="192">
        <v>6.2</v>
      </c>
      <c r="I512" s="193"/>
      <c r="J512" s="194">
        <f>ROUND(I512*H512,2)</f>
        <v>0</v>
      </c>
      <c r="K512" s="195"/>
      <c r="L512" s="40"/>
      <c r="M512" s="196" t="s">
        <v>1</v>
      </c>
      <c r="N512" s="197" t="s">
        <v>39</v>
      </c>
      <c r="O512" s="72"/>
      <c r="P512" s="198">
        <f>O512*H512</f>
        <v>0</v>
      </c>
      <c r="Q512" s="198">
        <v>0</v>
      </c>
      <c r="R512" s="198">
        <f>Q512*H512</f>
        <v>0</v>
      </c>
      <c r="S512" s="198">
        <v>0</v>
      </c>
      <c r="T512" s="199">
        <f>S512*H512</f>
        <v>0</v>
      </c>
      <c r="U512" s="35"/>
      <c r="V512" s="35"/>
      <c r="W512" s="35"/>
      <c r="X512" s="35"/>
      <c r="Y512" s="35"/>
      <c r="Z512" s="35"/>
      <c r="AA512" s="35"/>
      <c r="AB512" s="35"/>
      <c r="AC512" s="35"/>
      <c r="AD512" s="35"/>
      <c r="AE512" s="35"/>
      <c r="AR512" s="200" t="s">
        <v>187</v>
      </c>
      <c r="AT512" s="200" t="s">
        <v>141</v>
      </c>
      <c r="AU512" s="200" t="s">
        <v>84</v>
      </c>
      <c r="AY512" s="18" t="s">
        <v>138</v>
      </c>
      <c r="BE512" s="201">
        <f>IF(N512="základní",J512,0)</f>
        <v>0</v>
      </c>
      <c r="BF512" s="201">
        <f>IF(N512="snížená",J512,0)</f>
        <v>0</v>
      </c>
      <c r="BG512" s="201">
        <f>IF(N512="zákl. přenesená",J512,0)</f>
        <v>0</v>
      </c>
      <c r="BH512" s="201">
        <f>IF(N512="sníž. přenesená",J512,0)</f>
        <v>0</v>
      </c>
      <c r="BI512" s="201">
        <f>IF(N512="nulová",J512,0)</f>
        <v>0</v>
      </c>
      <c r="BJ512" s="18" t="s">
        <v>82</v>
      </c>
      <c r="BK512" s="201">
        <f>ROUND(I512*H512,2)</f>
        <v>0</v>
      </c>
      <c r="BL512" s="18" t="s">
        <v>187</v>
      </c>
      <c r="BM512" s="200" t="s">
        <v>631</v>
      </c>
    </row>
    <row r="513" spans="1:65" s="2" customFormat="1" ht="19.5">
      <c r="A513" s="35"/>
      <c r="B513" s="36"/>
      <c r="C513" s="37"/>
      <c r="D513" s="202" t="s">
        <v>146</v>
      </c>
      <c r="E513" s="37"/>
      <c r="F513" s="203" t="s">
        <v>630</v>
      </c>
      <c r="G513" s="37"/>
      <c r="H513" s="37"/>
      <c r="I513" s="204"/>
      <c r="J513" s="37"/>
      <c r="K513" s="37"/>
      <c r="L513" s="40"/>
      <c r="M513" s="205"/>
      <c r="N513" s="206"/>
      <c r="O513" s="72"/>
      <c r="P513" s="72"/>
      <c r="Q513" s="72"/>
      <c r="R513" s="72"/>
      <c r="S513" s="72"/>
      <c r="T513" s="73"/>
      <c r="U513" s="35"/>
      <c r="V513" s="35"/>
      <c r="W513" s="35"/>
      <c r="X513" s="35"/>
      <c r="Y513" s="35"/>
      <c r="Z513" s="35"/>
      <c r="AA513" s="35"/>
      <c r="AB513" s="35"/>
      <c r="AC513" s="35"/>
      <c r="AD513" s="35"/>
      <c r="AE513" s="35"/>
      <c r="AT513" s="18" t="s">
        <v>146</v>
      </c>
      <c r="AU513" s="18" t="s">
        <v>84</v>
      </c>
    </row>
    <row r="514" spans="1:65" s="14" customFormat="1" ht="11.25">
      <c r="B514" s="217"/>
      <c r="C514" s="218"/>
      <c r="D514" s="202" t="s">
        <v>147</v>
      </c>
      <c r="E514" s="219" t="s">
        <v>1</v>
      </c>
      <c r="F514" s="220" t="s">
        <v>632</v>
      </c>
      <c r="G514" s="218"/>
      <c r="H514" s="221">
        <v>4.4000000000000004</v>
      </c>
      <c r="I514" s="222"/>
      <c r="J514" s="218"/>
      <c r="K514" s="218"/>
      <c r="L514" s="223"/>
      <c r="M514" s="224"/>
      <c r="N514" s="225"/>
      <c r="O514" s="225"/>
      <c r="P514" s="225"/>
      <c r="Q514" s="225"/>
      <c r="R514" s="225"/>
      <c r="S514" s="225"/>
      <c r="T514" s="226"/>
      <c r="AT514" s="227" t="s">
        <v>147</v>
      </c>
      <c r="AU514" s="227" t="s">
        <v>84</v>
      </c>
      <c r="AV514" s="14" t="s">
        <v>84</v>
      </c>
      <c r="AW514" s="14" t="s">
        <v>31</v>
      </c>
      <c r="AX514" s="14" t="s">
        <v>74</v>
      </c>
      <c r="AY514" s="227" t="s">
        <v>138</v>
      </c>
    </row>
    <row r="515" spans="1:65" s="14" customFormat="1" ht="11.25">
      <c r="B515" s="217"/>
      <c r="C515" s="218"/>
      <c r="D515" s="202" t="s">
        <v>147</v>
      </c>
      <c r="E515" s="219" t="s">
        <v>1</v>
      </c>
      <c r="F515" s="220" t="s">
        <v>633</v>
      </c>
      <c r="G515" s="218"/>
      <c r="H515" s="221">
        <v>1.8</v>
      </c>
      <c r="I515" s="222"/>
      <c r="J515" s="218"/>
      <c r="K515" s="218"/>
      <c r="L515" s="223"/>
      <c r="M515" s="224"/>
      <c r="N515" s="225"/>
      <c r="O515" s="225"/>
      <c r="P515" s="225"/>
      <c r="Q515" s="225"/>
      <c r="R515" s="225"/>
      <c r="S515" s="225"/>
      <c r="T515" s="226"/>
      <c r="AT515" s="227" t="s">
        <v>147</v>
      </c>
      <c r="AU515" s="227" t="s">
        <v>84</v>
      </c>
      <c r="AV515" s="14" t="s">
        <v>84</v>
      </c>
      <c r="AW515" s="14" t="s">
        <v>31</v>
      </c>
      <c r="AX515" s="14" t="s">
        <v>74</v>
      </c>
      <c r="AY515" s="227" t="s">
        <v>138</v>
      </c>
    </row>
    <row r="516" spans="1:65" s="15" customFormat="1" ht="11.25">
      <c r="B516" s="228"/>
      <c r="C516" s="229"/>
      <c r="D516" s="202" t="s">
        <v>147</v>
      </c>
      <c r="E516" s="230" t="s">
        <v>1</v>
      </c>
      <c r="F516" s="231" t="s">
        <v>151</v>
      </c>
      <c r="G516" s="229"/>
      <c r="H516" s="232">
        <v>6.2</v>
      </c>
      <c r="I516" s="233"/>
      <c r="J516" s="229"/>
      <c r="K516" s="229"/>
      <c r="L516" s="234"/>
      <c r="M516" s="235"/>
      <c r="N516" s="236"/>
      <c r="O516" s="236"/>
      <c r="P516" s="236"/>
      <c r="Q516" s="236"/>
      <c r="R516" s="236"/>
      <c r="S516" s="236"/>
      <c r="T516" s="237"/>
      <c r="AT516" s="238" t="s">
        <v>147</v>
      </c>
      <c r="AU516" s="238" t="s">
        <v>84</v>
      </c>
      <c r="AV516" s="15" t="s">
        <v>145</v>
      </c>
      <c r="AW516" s="15" t="s">
        <v>31</v>
      </c>
      <c r="AX516" s="15" t="s">
        <v>82</v>
      </c>
      <c r="AY516" s="238" t="s">
        <v>138</v>
      </c>
    </row>
    <row r="517" spans="1:65" s="2" customFormat="1" ht="21.75" customHeight="1">
      <c r="A517" s="35"/>
      <c r="B517" s="36"/>
      <c r="C517" s="188" t="s">
        <v>397</v>
      </c>
      <c r="D517" s="188" t="s">
        <v>141</v>
      </c>
      <c r="E517" s="189" t="s">
        <v>634</v>
      </c>
      <c r="F517" s="190" t="s">
        <v>635</v>
      </c>
      <c r="G517" s="191" t="s">
        <v>200</v>
      </c>
      <c r="H517" s="192">
        <v>19.62</v>
      </c>
      <c r="I517" s="193"/>
      <c r="J517" s="194">
        <f>ROUND(I517*H517,2)</f>
        <v>0</v>
      </c>
      <c r="K517" s="195"/>
      <c r="L517" s="40"/>
      <c r="M517" s="196" t="s">
        <v>1</v>
      </c>
      <c r="N517" s="197" t="s">
        <v>39</v>
      </c>
      <c r="O517" s="72"/>
      <c r="P517" s="198">
        <f>O517*H517</f>
        <v>0</v>
      </c>
      <c r="Q517" s="198">
        <v>0</v>
      </c>
      <c r="R517" s="198">
        <f>Q517*H517</f>
        <v>0</v>
      </c>
      <c r="S517" s="198">
        <v>0</v>
      </c>
      <c r="T517" s="199">
        <f>S517*H517</f>
        <v>0</v>
      </c>
      <c r="U517" s="35"/>
      <c r="V517" s="35"/>
      <c r="W517" s="35"/>
      <c r="X517" s="35"/>
      <c r="Y517" s="35"/>
      <c r="Z517" s="35"/>
      <c r="AA517" s="35"/>
      <c r="AB517" s="35"/>
      <c r="AC517" s="35"/>
      <c r="AD517" s="35"/>
      <c r="AE517" s="35"/>
      <c r="AR517" s="200" t="s">
        <v>187</v>
      </c>
      <c r="AT517" s="200" t="s">
        <v>141</v>
      </c>
      <c r="AU517" s="200" t="s">
        <v>84</v>
      </c>
      <c r="AY517" s="18" t="s">
        <v>138</v>
      </c>
      <c r="BE517" s="201">
        <f>IF(N517="základní",J517,0)</f>
        <v>0</v>
      </c>
      <c r="BF517" s="201">
        <f>IF(N517="snížená",J517,0)</f>
        <v>0</v>
      </c>
      <c r="BG517" s="201">
        <f>IF(N517="zákl. přenesená",J517,0)</f>
        <v>0</v>
      </c>
      <c r="BH517" s="201">
        <f>IF(N517="sníž. přenesená",J517,0)</f>
        <v>0</v>
      </c>
      <c r="BI517" s="201">
        <f>IF(N517="nulová",J517,0)</f>
        <v>0</v>
      </c>
      <c r="BJ517" s="18" t="s">
        <v>82</v>
      </c>
      <c r="BK517" s="201">
        <f>ROUND(I517*H517,2)</f>
        <v>0</v>
      </c>
      <c r="BL517" s="18" t="s">
        <v>187</v>
      </c>
      <c r="BM517" s="200" t="s">
        <v>636</v>
      </c>
    </row>
    <row r="518" spans="1:65" s="2" customFormat="1" ht="19.5">
      <c r="A518" s="35"/>
      <c r="B518" s="36"/>
      <c r="C518" s="37"/>
      <c r="D518" s="202" t="s">
        <v>146</v>
      </c>
      <c r="E518" s="37"/>
      <c r="F518" s="203" t="s">
        <v>635</v>
      </c>
      <c r="G518" s="37"/>
      <c r="H518" s="37"/>
      <c r="I518" s="204"/>
      <c r="J518" s="37"/>
      <c r="K518" s="37"/>
      <c r="L518" s="40"/>
      <c r="M518" s="205"/>
      <c r="N518" s="206"/>
      <c r="O518" s="72"/>
      <c r="P518" s="72"/>
      <c r="Q518" s="72"/>
      <c r="R518" s="72"/>
      <c r="S518" s="72"/>
      <c r="T518" s="73"/>
      <c r="U518" s="35"/>
      <c r="V518" s="35"/>
      <c r="W518" s="35"/>
      <c r="X518" s="35"/>
      <c r="Y518" s="35"/>
      <c r="Z518" s="35"/>
      <c r="AA518" s="35"/>
      <c r="AB518" s="35"/>
      <c r="AC518" s="35"/>
      <c r="AD518" s="35"/>
      <c r="AE518" s="35"/>
      <c r="AT518" s="18" t="s">
        <v>146</v>
      </c>
      <c r="AU518" s="18" t="s">
        <v>84</v>
      </c>
    </row>
    <row r="519" spans="1:65" s="13" customFormat="1" ht="11.25">
      <c r="B519" s="207"/>
      <c r="C519" s="208"/>
      <c r="D519" s="202" t="s">
        <v>147</v>
      </c>
      <c r="E519" s="209" t="s">
        <v>1</v>
      </c>
      <c r="F519" s="210" t="s">
        <v>277</v>
      </c>
      <c r="G519" s="208"/>
      <c r="H519" s="209" t="s">
        <v>1</v>
      </c>
      <c r="I519" s="211"/>
      <c r="J519" s="208"/>
      <c r="K519" s="208"/>
      <c r="L519" s="212"/>
      <c r="M519" s="213"/>
      <c r="N519" s="214"/>
      <c r="O519" s="214"/>
      <c r="P519" s="214"/>
      <c r="Q519" s="214"/>
      <c r="R519" s="214"/>
      <c r="S519" s="214"/>
      <c r="T519" s="215"/>
      <c r="AT519" s="216" t="s">
        <v>147</v>
      </c>
      <c r="AU519" s="216" t="s">
        <v>84</v>
      </c>
      <c r="AV519" s="13" t="s">
        <v>82</v>
      </c>
      <c r="AW519" s="13" t="s">
        <v>31</v>
      </c>
      <c r="AX519" s="13" t="s">
        <v>74</v>
      </c>
      <c r="AY519" s="216" t="s">
        <v>138</v>
      </c>
    </row>
    <row r="520" spans="1:65" s="14" customFormat="1" ht="11.25">
      <c r="B520" s="217"/>
      <c r="C520" s="218"/>
      <c r="D520" s="202" t="s">
        <v>147</v>
      </c>
      <c r="E520" s="219" t="s">
        <v>1</v>
      </c>
      <c r="F520" s="220" t="s">
        <v>637</v>
      </c>
      <c r="G520" s="218"/>
      <c r="H520" s="221">
        <v>14.55</v>
      </c>
      <c r="I520" s="222"/>
      <c r="J520" s="218"/>
      <c r="K520" s="218"/>
      <c r="L520" s="223"/>
      <c r="M520" s="224"/>
      <c r="N520" s="225"/>
      <c r="O520" s="225"/>
      <c r="P520" s="225"/>
      <c r="Q520" s="225"/>
      <c r="R520" s="225"/>
      <c r="S520" s="225"/>
      <c r="T520" s="226"/>
      <c r="AT520" s="227" t="s">
        <v>147</v>
      </c>
      <c r="AU520" s="227" t="s">
        <v>84</v>
      </c>
      <c r="AV520" s="14" t="s">
        <v>84</v>
      </c>
      <c r="AW520" s="14" t="s">
        <v>31</v>
      </c>
      <c r="AX520" s="14" t="s">
        <v>74</v>
      </c>
      <c r="AY520" s="227" t="s">
        <v>138</v>
      </c>
    </row>
    <row r="521" spans="1:65" s="14" customFormat="1" ht="11.25">
      <c r="B521" s="217"/>
      <c r="C521" s="218"/>
      <c r="D521" s="202" t="s">
        <v>147</v>
      </c>
      <c r="E521" s="219" t="s">
        <v>1</v>
      </c>
      <c r="F521" s="220" t="s">
        <v>638</v>
      </c>
      <c r="G521" s="218"/>
      <c r="H521" s="221">
        <v>5.07</v>
      </c>
      <c r="I521" s="222"/>
      <c r="J521" s="218"/>
      <c r="K521" s="218"/>
      <c r="L521" s="223"/>
      <c r="M521" s="224"/>
      <c r="N521" s="225"/>
      <c r="O521" s="225"/>
      <c r="P521" s="225"/>
      <c r="Q521" s="225"/>
      <c r="R521" s="225"/>
      <c r="S521" s="225"/>
      <c r="T521" s="226"/>
      <c r="AT521" s="227" t="s">
        <v>147</v>
      </c>
      <c r="AU521" s="227" t="s">
        <v>84</v>
      </c>
      <c r="AV521" s="14" t="s">
        <v>84</v>
      </c>
      <c r="AW521" s="14" t="s">
        <v>31</v>
      </c>
      <c r="AX521" s="14" t="s">
        <v>74</v>
      </c>
      <c r="AY521" s="227" t="s">
        <v>138</v>
      </c>
    </row>
    <row r="522" spans="1:65" s="15" customFormat="1" ht="11.25">
      <c r="B522" s="228"/>
      <c r="C522" s="229"/>
      <c r="D522" s="202" t="s">
        <v>147</v>
      </c>
      <c r="E522" s="230" t="s">
        <v>1</v>
      </c>
      <c r="F522" s="231" t="s">
        <v>151</v>
      </c>
      <c r="G522" s="229"/>
      <c r="H522" s="232">
        <v>19.62</v>
      </c>
      <c r="I522" s="233"/>
      <c r="J522" s="229"/>
      <c r="K522" s="229"/>
      <c r="L522" s="234"/>
      <c r="M522" s="235"/>
      <c r="N522" s="236"/>
      <c r="O522" s="236"/>
      <c r="P522" s="236"/>
      <c r="Q522" s="236"/>
      <c r="R522" s="236"/>
      <c r="S522" s="236"/>
      <c r="T522" s="237"/>
      <c r="AT522" s="238" t="s">
        <v>147</v>
      </c>
      <c r="AU522" s="238" t="s">
        <v>84</v>
      </c>
      <c r="AV522" s="15" t="s">
        <v>145</v>
      </c>
      <c r="AW522" s="15" t="s">
        <v>31</v>
      </c>
      <c r="AX522" s="15" t="s">
        <v>82</v>
      </c>
      <c r="AY522" s="238" t="s">
        <v>138</v>
      </c>
    </row>
    <row r="523" spans="1:65" s="2" customFormat="1" ht="21.75" customHeight="1">
      <c r="A523" s="35"/>
      <c r="B523" s="36"/>
      <c r="C523" s="188" t="s">
        <v>639</v>
      </c>
      <c r="D523" s="188" t="s">
        <v>141</v>
      </c>
      <c r="E523" s="189" t="s">
        <v>640</v>
      </c>
      <c r="F523" s="190" t="s">
        <v>641</v>
      </c>
      <c r="G523" s="191" t="s">
        <v>170</v>
      </c>
      <c r="H523" s="192">
        <v>38.83</v>
      </c>
      <c r="I523" s="193"/>
      <c r="J523" s="194">
        <f>ROUND(I523*H523,2)</f>
        <v>0</v>
      </c>
      <c r="K523" s="195"/>
      <c r="L523" s="40"/>
      <c r="M523" s="196" t="s">
        <v>1</v>
      </c>
      <c r="N523" s="197" t="s">
        <v>39</v>
      </c>
      <c r="O523" s="72"/>
      <c r="P523" s="198">
        <f>O523*H523</f>
        <v>0</v>
      </c>
      <c r="Q523" s="198">
        <v>0</v>
      </c>
      <c r="R523" s="198">
        <f>Q523*H523</f>
        <v>0</v>
      </c>
      <c r="S523" s="198">
        <v>0</v>
      </c>
      <c r="T523" s="199">
        <f>S523*H523</f>
        <v>0</v>
      </c>
      <c r="U523" s="35"/>
      <c r="V523" s="35"/>
      <c r="W523" s="35"/>
      <c r="X523" s="35"/>
      <c r="Y523" s="35"/>
      <c r="Z523" s="35"/>
      <c r="AA523" s="35"/>
      <c r="AB523" s="35"/>
      <c r="AC523" s="35"/>
      <c r="AD523" s="35"/>
      <c r="AE523" s="35"/>
      <c r="AR523" s="200" t="s">
        <v>187</v>
      </c>
      <c r="AT523" s="200" t="s">
        <v>141</v>
      </c>
      <c r="AU523" s="200" t="s">
        <v>84</v>
      </c>
      <c r="AY523" s="18" t="s">
        <v>138</v>
      </c>
      <c r="BE523" s="201">
        <f>IF(N523="základní",J523,0)</f>
        <v>0</v>
      </c>
      <c r="BF523" s="201">
        <f>IF(N523="snížená",J523,0)</f>
        <v>0</v>
      </c>
      <c r="BG523" s="201">
        <f>IF(N523="zákl. přenesená",J523,0)</f>
        <v>0</v>
      </c>
      <c r="BH523" s="201">
        <f>IF(N523="sníž. přenesená",J523,0)</f>
        <v>0</v>
      </c>
      <c r="BI523" s="201">
        <f>IF(N523="nulová",J523,0)</f>
        <v>0</v>
      </c>
      <c r="BJ523" s="18" t="s">
        <v>82</v>
      </c>
      <c r="BK523" s="201">
        <f>ROUND(I523*H523,2)</f>
        <v>0</v>
      </c>
      <c r="BL523" s="18" t="s">
        <v>187</v>
      </c>
      <c r="BM523" s="200" t="s">
        <v>642</v>
      </c>
    </row>
    <row r="524" spans="1:65" s="2" customFormat="1" ht="19.5">
      <c r="A524" s="35"/>
      <c r="B524" s="36"/>
      <c r="C524" s="37"/>
      <c r="D524" s="202" t="s">
        <v>146</v>
      </c>
      <c r="E524" s="37"/>
      <c r="F524" s="203" t="s">
        <v>641</v>
      </c>
      <c r="G524" s="37"/>
      <c r="H524" s="37"/>
      <c r="I524" s="204"/>
      <c r="J524" s="37"/>
      <c r="K524" s="37"/>
      <c r="L524" s="40"/>
      <c r="M524" s="205"/>
      <c r="N524" s="206"/>
      <c r="O524" s="72"/>
      <c r="P524" s="72"/>
      <c r="Q524" s="72"/>
      <c r="R524" s="72"/>
      <c r="S524" s="72"/>
      <c r="T524" s="73"/>
      <c r="U524" s="35"/>
      <c r="V524" s="35"/>
      <c r="W524" s="35"/>
      <c r="X524" s="35"/>
      <c r="Y524" s="35"/>
      <c r="Z524" s="35"/>
      <c r="AA524" s="35"/>
      <c r="AB524" s="35"/>
      <c r="AC524" s="35"/>
      <c r="AD524" s="35"/>
      <c r="AE524" s="35"/>
      <c r="AT524" s="18" t="s">
        <v>146</v>
      </c>
      <c r="AU524" s="18" t="s">
        <v>84</v>
      </c>
    </row>
    <row r="525" spans="1:65" s="2" customFormat="1" ht="21.75" customHeight="1">
      <c r="A525" s="35"/>
      <c r="B525" s="36"/>
      <c r="C525" s="188" t="s">
        <v>400</v>
      </c>
      <c r="D525" s="188" t="s">
        <v>141</v>
      </c>
      <c r="E525" s="189" t="s">
        <v>643</v>
      </c>
      <c r="F525" s="190" t="s">
        <v>644</v>
      </c>
      <c r="G525" s="191" t="s">
        <v>200</v>
      </c>
      <c r="H525" s="192">
        <v>39.42</v>
      </c>
      <c r="I525" s="193"/>
      <c r="J525" s="194">
        <f>ROUND(I525*H525,2)</f>
        <v>0</v>
      </c>
      <c r="K525" s="195"/>
      <c r="L525" s="40"/>
      <c r="M525" s="196" t="s">
        <v>1</v>
      </c>
      <c r="N525" s="197" t="s">
        <v>39</v>
      </c>
      <c r="O525" s="72"/>
      <c r="P525" s="198">
        <f>O525*H525</f>
        <v>0</v>
      </c>
      <c r="Q525" s="198">
        <v>0</v>
      </c>
      <c r="R525" s="198">
        <f>Q525*H525</f>
        <v>0</v>
      </c>
      <c r="S525" s="198">
        <v>0</v>
      </c>
      <c r="T525" s="199">
        <f>S525*H525</f>
        <v>0</v>
      </c>
      <c r="U525" s="35"/>
      <c r="V525" s="35"/>
      <c r="W525" s="35"/>
      <c r="X525" s="35"/>
      <c r="Y525" s="35"/>
      <c r="Z525" s="35"/>
      <c r="AA525" s="35"/>
      <c r="AB525" s="35"/>
      <c r="AC525" s="35"/>
      <c r="AD525" s="35"/>
      <c r="AE525" s="35"/>
      <c r="AR525" s="200" t="s">
        <v>187</v>
      </c>
      <c r="AT525" s="200" t="s">
        <v>141</v>
      </c>
      <c r="AU525" s="200" t="s">
        <v>84</v>
      </c>
      <c r="AY525" s="18" t="s">
        <v>138</v>
      </c>
      <c r="BE525" s="201">
        <f>IF(N525="základní",J525,0)</f>
        <v>0</v>
      </c>
      <c r="BF525" s="201">
        <f>IF(N525="snížená",J525,0)</f>
        <v>0</v>
      </c>
      <c r="BG525" s="201">
        <f>IF(N525="zákl. přenesená",J525,0)</f>
        <v>0</v>
      </c>
      <c r="BH525" s="201">
        <f>IF(N525="sníž. přenesená",J525,0)</f>
        <v>0</v>
      </c>
      <c r="BI525" s="201">
        <f>IF(N525="nulová",J525,0)</f>
        <v>0</v>
      </c>
      <c r="BJ525" s="18" t="s">
        <v>82</v>
      </c>
      <c r="BK525" s="201">
        <f>ROUND(I525*H525,2)</f>
        <v>0</v>
      </c>
      <c r="BL525" s="18" t="s">
        <v>187</v>
      </c>
      <c r="BM525" s="200" t="s">
        <v>645</v>
      </c>
    </row>
    <row r="526" spans="1:65" s="2" customFormat="1" ht="11.25">
      <c r="A526" s="35"/>
      <c r="B526" s="36"/>
      <c r="C526" s="37"/>
      <c r="D526" s="202" t="s">
        <v>146</v>
      </c>
      <c r="E526" s="37"/>
      <c r="F526" s="203" t="s">
        <v>644</v>
      </c>
      <c r="G526" s="37"/>
      <c r="H526" s="37"/>
      <c r="I526" s="204"/>
      <c r="J526" s="37"/>
      <c r="K526" s="37"/>
      <c r="L526" s="40"/>
      <c r="M526" s="205"/>
      <c r="N526" s="206"/>
      <c r="O526" s="72"/>
      <c r="P526" s="72"/>
      <c r="Q526" s="72"/>
      <c r="R526" s="72"/>
      <c r="S526" s="72"/>
      <c r="T526" s="73"/>
      <c r="U526" s="35"/>
      <c r="V526" s="35"/>
      <c r="W526" s="35"/>
      <c r="X526" s="35"/>
      <c r="Y526" s="35"/>
      <c r="Z526" s="35"/>
      <c r="AA526" s="35"/>
      <c r="AB526" s="35"/>
      <c r="AC526" s="35"/>
      <c r="AD526" s="35"/>
      <c r="AE526" s="35"/>
      <c r="AT526" s="18" t="s">
        <v>146</v>
      </c>
      <c r="AU526" s="18" t="s">
        <v>84</v>
      </c>
    </row>
    <row r="527" spans="1:65" s="13" customFormat="1" ht="11.25">
      <c r="B527" s="207"/>
      <c r="C527" s="208"/>
      <c r="D527" s="202" t="s">
        <v>147</v>
      </c>
      <c r="E527" s="209" t="s">
        <v>1</v>
      </c>
      <c r="F527" s="210" t="s">
        <v>646</v>
      </c>
      <c r="G527" s="208"/>
      <c r="H527" s="209" t="s">
        <v>1</v>
      </c>
      <c r="I527" s="211"/>
      <c r="J527" s="208"/>
      <c r="K527" s="208"/>
      <c r="L527" s="212"/>
      <c r="M527" s="213"/>
      <c r="N527" s="214"/>
      <c r="O527" s="214"/>
      <c r="P527" s="214"/>
      <c r="Q527" s="214"/>
      <c r="R527" s="214"/>
      <c r="S527" s="214"/>
      <c r="T527" s="215"/>
      <c r="AT527" s="216" t="s">
        <v>147</v>
      </c>
      <c r="AU527" s="216" t="s">
        <v>84</v>
      </c>
      <c r="AV527" s="13" t="s">
        <v>82</v>
      </c>
      <c r="AW527" s="13" t="s">
        <v>31</v>
      </c>
      <c r="AX527" s="13" t="s">
        <v>74</v>
      </c>
      <c r="AY527" s="216" t="s">
        <v>138</v>
      </c>
    </row>
    <row r="528" spans="1:65" s="14" customFormat="1" ht="11.25">
      <c r="B528" s="217"/>
      <c r="C528" s="218"/>
      <c r="D528" s="202" t="s">
        <v>147</v>
      </c>
      <c r="E528" s="219" t="s">
        <v>1</v>
      </c>
      <c r="F528" s="220" t="s">
        <v>637</v>
      </c>
      <c r="G528" s="218"/>
      <c r="H528" s="221">
        <v>14.55</v>
      </c>
      <c r="I528" s="222"/>
      <c r="J528" s="218"/>
      <c r="K528" s="218"/>
      <c r="L528" s="223"/>
      <c r="M528" s="224"/>
      <c r="N528" s="225"/>
      <c r="O528" s="225"/>
      <c r="P528" s="225"/>
      <c r="Q528" s="225"/>
      <c r="R528" s="225"/>
      <c r="S528" s="225"/>
      <c r="T528" s="226"/>
      <c r="AT528" s="227" t="s">
        <v>147</v>
      </c>
      <c r="AU528" s="227" t="s">
        <v>84</v>
      </c>
      <c r="AV528" s="14" t="s">
        <v>84</v>
      </c>
      <c r="AW528" s="14" t="s">
        <v>31</v>
      </c>
      <c r="AX528" s="14" t="s">
        <v>74</v>
      </c>
      <c r="AY528" s="227" t="s">
        <v>138</v>
      </c>
    </row>
    <row r="529" spans="1:65" s="14" customFormat="1" ht="11.25">
      <c r="B529" s="217"/>
      <c r="C529" s="218"/>
      <c r="D529" s="202" t="s">
        <v>147</v>
      </c>
      <c r="E529" s="219" t="s">
        <v>1</v>
      </c>
      <c r="F529" s="220" t="s">
        <v>638</v>
      </c>
      <c r="G529" s="218"/>
      <c r="H529" s="221">
        <v>5.07</v>
      </c>
      <c r="I529" s="222"/>
      <c r="J529" s="218"/>
      <c r="K529" s="218"/>
      <c r="L529" s="223"/>
      <c r="M529" s="224"/>
      <c r="N529" s="225"/>
      <c r="O529" s="225"/>
      <c r="P529" s="225"/>
      <c r="Q529" s="225"/>
      <c r="R529" s="225"/>
      <c r="S529" s="225"/>
      <c r="T529" s="226"/>
      <c r="AT529" s="227" t="s">
        <v>147</v>
      </c>
      <c r="AU529" s="227" t="s">
        <v>84</v>
      </c>
      <c r="AV529" s="14" t="s">
        <v>84</v>
      </c>
      <c r="AW529" s="14" t="s">
        <v>31</v>
      </c>
      <c r="AX529" s="14" t="s">
        <v>74</v>
      </c>
      <c r="AY529" s="227" t="s">
        <v>138</v>
      </c>
    </row>
    <row r="530" spans="1:65" s="13" customFormat="1" ht="11.25">
      <c r="B530" s="207"/>
      <c r="C530" s="208"/>
      <c r="D530" s="202" t="s">
        <v>147</v>
      </c>
      <c r="E530" s="209" t="s">
        <v>1</v>
      </c>
      <c r="F530" s="210" t="s">
        <v>647</v>
      </c>
      <c r="G530" s="208"/>
      <c r="H530" s="209" t="s">
        <v>1</v>
      </c>
      <c r="I530" s="211"/>
      <c r="J530" s="208"/>
      <c r="K530" s="208"/>
      <c r="L530" s="212"/>
      <c r="M530" s="213"/>
      <c r="N530" s="214"/>
      <c r="O530" s="214"/>
      <c r="P530" s="214"/>
      <c r="Q530" s="214"/>
      <c r="R530" s="214"/>
      <c r="S530" s="214"/>
      <c r="T530" s="215"/>
      <c r="AT530" s="216" t="s">
        <v>147</v>
      </c>
      <c r="AU530" s="216" t="s">
        <v>84</v>
      </c>
      <c r="AV530" s="13" t="s">
        <v>82</v>
      </c>
      <c r="AW530" s="13" t="s">
        <v>31</v>
      </c>
      <c r="AX530" s="13" t="s">
        <v>74</v>
      </c>
      <c r="AY530" s="216" t="s">
        <v>138</v>
      </c>
    </row>
    <row r="531" spans="1:65" s="14" customFormat="1" ht="11.25">
      <c r="B531" s="217"/>
      <c r="C531" s="218"/>
      <c r="D531" s="202" t="s">
        <v>147</v>
      </c>
      <c r="E531" s="219" t="s">
        <v>1</v>
      </c>
      <c r="F531" s="220" t="s">
        <v>648</v>
      </c>
      <c r="G531" s="218"/>
      <c r="H531" s="221">
        <v>11</v>
      </c>
      <c r="I531" s="222"/>
      <c r="J531" s="218"/>
      <c r="K531" s="218"/>
      <c r="L531" s="223"/>
      <c r="M531" s="224"/>
      <c r="N531" s="225"/>
      <c r="O531" s="225"/>
      <c r="P531" s="225"/>
      <c r="Q531" s="225"/>
      <c r="R531" s="225"/>
      <c r="S531" s="225"/>
      <c r="T531" s="226"/>
      <c r="AT531" s="227" t="s">
        <v>147</v>
      </c>
      <c r="AU531" s="227" t="s">
        <v>84</v>
      </c>
      <c r="AV531" s="14" t="s">
        <v>84</v>
      </c>
      <c r="AW531" s="14" t="s">
        <v>31</v>
      </c>
      <c r="AX531" s="14" t="s">
        <v>74</v>
      </c>
      <c r="AY531" s="227" t="s">
        <v>138</v>
      </c>
    </row>
    <row r="532" spans="1:65" s="14" customFormat="1" ht="11.25">
      <c r="B532" s="217"/>
      <c r="C532" s="218"/>
      <c r="D532" s="202" t="s">
        <v>147</v>
      </c>
      <c r="E532" s="219" t="s">
        <v>1</v>
      </c>
      <c r="F532" s="220" t="s">
        <v>649</v>
      </c>
      <c r="G532" s="218"/>
      <c r="H532" s="221">
        <v>8.8000000000000007</v>
      </c>
      <c r="I532" s="222"/>
      <c r="J532" s="218"/>
      <c r="K532" s="218"/>
      <c r="L532" s="223"/>
      <c r="M532" s="224"/>
      <c r="N532" s="225"/>
      <c r="O532" s="225"/>
      <c r="P532" s="225"/>
      <c r="Q532" s="225"/>
      <c r="R532" s="225"/>
      <c r="S532" s="225"/>
      <c r="T532" s="226"/>
      <c r="AT532" s="227" t="s">
        <v>147</v>
      </c>
      <c r="AU532" s="227" t="s">
        <v>84</v>
      </c>
      <c r="AV532" s="14" t="s">
        <v>84</v>
      </c>
      <c r="AW532" s="14" t="s">
        <v>31</v>
      </c>
      <c r="AX532" s="14" t="s">
        <v>74</v>
      </c>
      <c r="AY532" s="227" t="s">
        <v>138</v>
      </c>
    </row>
    <row r="533" spans="1:65" s="15" customFormat="1" ht="11.25">
      <c r="B533" s="228"/>
      <c r="C533" s="229"/>
      <c r="D533" s="202" t="s">
        <v>147</v>
      </c>
      <c r="E533" s="230" t="s">
        <v>1</v>
      </c>
      <c r="F533" s="231" t="s">
        <v>151</v>
      </c>
      <c r="G533" s="229"/>
      <c r="H533" s="232">
        <v>39.42</v>
      </c>
      <c r="I533" s="233"/>
      <c r="J533" s="229"/>
      <c r="K533" s="229"/>
      <c r="L533" s="234"/>
      <c r="M533" s="235"/>
      <c r="N533" s="236"/>
      <c r="O533" s="236"/>
      <c r="P533" s="236"/>
      <c r="Q533" s="236"/>
      <c r="R533" s="236"/>
      <c r="S533" s="236"/>
      <c r="T533" s="237"/>
      <c r="AT533" s="238" t="s">
        <v>147</v>
      </c>
      <c r="AU533" s="238" t="s">
        <v>84</v>
      </c>
      <c r="AV533" s="15" t="s">
        <v>145</v>
      </c>
      <c r="AW533" s="15" t="s">
        <v>31</v>
      </c>
      <c r="AX533" s="15" t="s">
        <v>82</v>
      </c>
      <c r="AY533" s="238" t="s">
        <v>138</v>
      </c>
    </row>
    <row r="534" spans="1:65" s="2" customFormat="1" ht="44.25" customHeight="1">
      <c r="A534" s="35"/>
      <c r="B534" s="36"/>
      <c r="C534" s="188" t="s">
        <v>650</v>
      </c>
      <c r="D534" s="188" t="s">
        <v>141</v>
      </c>
      <c r="E534" s="189" t="s">
        <v>651</v>
      </c>
      <c r="F534" s="190" t="s">
        <v>652</v>
      </c>
      <c r="G534" s="191" t="s">
        <v>376</v>
      </c>
      <c r="H534" s="261"/>
      <c r="I534" s="193"/>
      <c r="J534" s="194">
        <f>ROUND(I534*H534,2)</f>
        <v>0</v>
      </c>
      <c r="K534" s="195"/>
      <c r="L534" s="40"/>
      <c r="M534" s="196" t="s">
        <v>1</v>
      </c>
      <c r="N534" s="197" t="s">
        <v>39</v>
      </c>
      <c r="O534" s="72"/>
      <c r="P534" s="198">
        <f>O534*H534</f>
        <v>0</v>
      </c>
      <c r="Q534" s="198">
        <v>0</v>
      </c>
      <c r="R534" s="198">
        <f>Q534*H534</f>
        <v>0</v>
      </c>
      <c r="S534" s="198">
        <v>0</v>
      </c>
      <c r="T534" s="199">
        <f>S534*H534</f>
        <v>0</v>
      </c>
      <c r="U534" s="35"/>
      <c r="V534" s="35"/>
      <c r="W534" s="35"/>
      <c r="X534" s="35"/>
      <c r="Y534" s="35"/>
      <c r="Z534" s="35"/>
      <c r="AA534" s="35"/>
      <c r="AB534" s="35"/>
      <c r="AC534" s="35"/>
      <c r="AD534" s="35"/>
      <c r="AE534" s="35"/>
      <c r="AR534" s="200" t="s">
        <v>187</v>
      </c>
      <c r="AT534" s="200" t="s">
        <v>141</v>
      </c>
      <c r="AU534" s="200" t="s">
        <v>84</v>
      </c>
      <c r="AY534" s="18" t="s">
        <v>138</v>
      </c>
      <c r="BE534" s="201">
        <f>IF(N534="základní",J534,0)</f>
        <v>0</v>
      </c>
      <c r="BF534" s="201">
        <f>IF(N534="snížená",J534,0)</f>
        <v>0</v>
      </c>
      <c r="BG534" s="201">
        <f>IF(N534="zákl. přenesená",J534,0)</f>
        <v>0</v>
      </c>
      <c r="BH534" s="201">
        <f>IF(N534="sníž. přenesená",J534,0)</f>
        <v>0</v>
      </c>
      <c r="BI534" s="201">
        <f>IF(N534="nulová",J534,0)</f>
        <v>0</v>
      </c>
      <c r="BJ534" s="18" t="s">
        <v>82</v>
      </c>
      <c r="BK534" s="201">
        <f>ROUND(I534*H534,2)</f>
        <v>0</v>
      </c>
      <c r="BL534" s="18" t="s">
        <v>187</v>
      </c>
      <c r="BM534" s="200" t="s">
        <v>653</v>
      </c>
    </row>
    <row r="535" spans="1:65" s="2" customFormat="1" ht="29.25">
      <c r="A535" s="35"/>
      <c r="B535" s="36"/>
      <c r="C535" s="37"/>
      <c r="D535" s="202" t="s">
        <v>146</v>
      </c>
      <c r="E535" s="37"/>
      <c r="F535" s="203" t="s">
        <v>652</v>
      </c>
      <c r="G535" s="37"/>
      <c r="H535" s="37"/>
      <c r="I535" s="204"/>
      <c r="J535" s="37"/>
      <c r="K535" s="37"/>
      <c r="L535" s="40"/>
      <c r="M535" s="205"/>
      <c r="N535" s="206"/>
      <c r="O535" s="72"/>
      <c r="P535" s="72"/>
      <c r="Q535" s="72"/>
      <c r="R535" s="72"/>
      <c r="S535" s="72"/>
      <c r="T535" s="73"/>
      <c r="U535" s="35"/>
      <c r="V535" s="35"/>
      <c r="W535" s="35"/>
      <c r="X535" s="35"/>
      <c r="Y535" s="35"/>
      <c r="Z535" s="35"/>
      <c r="AA535" s="35"/>
      <c r="AB535" s="35"/>
      <c r="AC535" s="35"/>
      <c r="AD535" s="35"/>
      <c r="AE535" s="35"/>
      <c r="AT535" s="18" t="s">
        <v>146</v>
      </c>
      <c r="AU535" s="18" t="s">
        <v>84</v>
      </c>
    </row>
    <row r="536" spans="1:65" s="12" customFormat="1" ht="22.9" customHeight="1">
      <c r="B536" s="172"/>
      <c r="C536" s="173"/>
      <c r="D536" s="174" t="s">
        <v>73</v>
      </c>
      <c r="E536" s="186" t="s">
        <v>654</v>
      </c>
      <c r="F536" s="186" t="s">
        <v>655</v>
      </c>
      <c r="G536" s="173"/>
      <c r="H536" s="173"/>
      <c r="I536" s="176"/>
      <c r="J536" s="187">
        <f>BK536</f>
        <v>0</v>
      </c>
      <c r="K536" s="173"/>
      <c r="L536" s="178"/>
      <c r="M536" s="179"/>
      <c r="N536" s="180"/>
      <c r="O536" s="180"/>
      <c r="P536" s="181">
        <f>SUM(P537:P579)</f>
        <v>0</v>
      </c>
      <c r="Q536" s="180"/>
      <c r="R536" s="181">
        <f>SUM(R537:R579)</f>
        <v>0</v>
      </c>
      <c r="S536" s="180"/>
      <c r="T536" s="182">
        <f>SUM(T537:T579)</f>
        <v>0</v>
      </c>
      <c r="AR536" s="183" t="s">
        <v>84</v>
      </c>
      <c r="AT536" s="184" t="s">
        <v>73</v>
      </c>
      <c r="AU536" s="184" t="s">
        <v>82</v>
      </c>
      <c r="AY536" s="183" t="s">
        <v>138</v>
      </c>
      <c r="BK536" s="185">
        <f>SUM(BK537:BK579)</f>
        <v>0</v>
      </c>
    </row>
    <row r="537" spans="1:65" s="2" customFormat="1" ht="33" customHeight="1">
      <c r="A537" s="35"/>
      <c r="B537" s="36"/>
      <c r="C537" s="188" t="s">
        <v>404</v>
      </c>
      <c r="D537" s="188" t="s">
        <v>141</v>
      </c>
      <c r="E537" s="189" t="s">
        <v>656</v>
      </c>
      <c r="F537" s="190" t="s">
        <v>657</v>
      </c>
      <c r="G537" s="191" t="s">
        <v>170</v>
      </c>
      <c r="H537" s="192">
        <v>28.92</v>
      </c>
      <c r="I537" s="193"/>
      <c r="J537" s="194">
        <f>ROUND(I537*H537,2)</f>
        <v>0</v>
      </c>
      <c r="K537" s="195"/>
      <c r="L537" s="40"/>
      <c r="M537" s="196" t="s">
        <v>1</v>
      </c>
      <c r="N537" s="197" t="s">
        <v>39</v>
      </c>
      <c r="O537" s="72"/>
      <c r="P537" s="198">
        <f>O537*H537</f>
        <v>0</v>
      </c>
      <c r="Q537" s="198">
        <v>0</v>
      </c>
      <c r="R537" s="198">
        <f>Q537*H537</f>
        <v>0</v>
      </c>
      <c r="S537" s="198">
        <v>0</v>
      </c>
      <c r="T537" s="199">
        <f>S537*H537</f>
        <v>0</v>
      </c>
      <c r="U537" s="35"/>
      <c r="V537" s="35"/>
      <c r="W537" s="35"/>
      <c r="X537" s="35"/>
      <c r="Y537" s="35"/>
      <c r="Z537" s="35"/>
      <c r="AA537" s="35"/>
      <c r="AB537" s="35"/>
      <c r="AC537" s="35"/>
      <c r="AD537" s="35"/>
      <c r="AE537" s="35"/>
      <c r="AR537" s="200" t="s">
        <v>187</v>
      </c>
      <c r="AT537" s="200" t="s">
        <v>141</v>
      </c>
      <c r="AU537" s="200" t="s">
        <v>84</v>
      </c>
      <c r="AY537" s="18" t="s">
        <v>138</v>
      </c>
      <c r="BE537" s="201">
        <f>IF(N537="základní",J537,0)</f>
        <v>0</v>
      </c>
      <c r="BF537" s="201">
        <f>IF(N537="snížená",J537,0)</f>
        <v>0</v>
      </c>
      <c r="BG537" s="201">
        <f>IF(N537="zákl. přenesená",J537,0)</f>
        <v>0</v>
      </c>
      <c r="BH537" s="201">
        <f>IF(N537="sníž. přenesená",J537,0)</f>
        <v>0</v>
      </c>
      <c r="BI537" s="201">
        <f>IF(N537="nulová",J537,0)</f>
        <v>0</v>
      </c>
      <c r="BJ537" s="18" t="s">
        <v>82</v>
      </c>
      <c r="BK537" s="201">
        <f>ROUND(I537*H537,2)</f>
        <v>0</v>
      </c>
      <c r="BL537" s="18" t="s">
        <v>187</v>
      </c>
      <c r="BM537" s="200" t="s">
        <v>658</v>
      </c>
    </row>
    <row r="538" spans="1:65" s="2" customFormat="1" ht="19.5">
      <c r="A538" s="35"/>
      <c r="B538" s="36"/>
      <c r="C538" s="37"/>
      <c r="D538" s="202" t="s">
        <v>146</v>
      </c>
      <c r="E538" s="37"/>
      <c r="F538" s="203" t="s">
        <v>657</v>
      </c>
      <c r="G538" s="37"/>
      <c r="H538" s="37"/>
      <c r="I538" s="204"/>
      <c r="J538" s="37"/>
      <c r="K538" s="37"/>
      <c r="L538" s="40"/>
      <c r="M538" s="205"/>
      <c r="N538" s="206"/>
      <c r="O538" s="72"/>
      <c r="P538" s="72"/>
      <c r="Q538" s="72"/>
      <c r="R538" s="72"/>
      <c r="S538" s="72"/>
      <c r="T538" s="73"/>
      <c r="U538" s="35"/>
      <c r="V538" s="35"/>
      <c r="W538" s="35"/>
      <c r="X538" s="35"/>
      <c r="Y538" s="35"/>
      <c r="Z538" s="35"/>
      <c r="AA538" s="35"/>
      <c r="AB538" s="35"/>
      <c r="AC538" s="35"/>
      <c r="AD538" s="35"/>
      <c r="AE538" s="35"/>
      <c r="AT538" s="18" t="s">
        <v>146</v>
      </c>
      <c r="AU538" s="18" t="s">
        <v>84</v>
      </c>
    </row>
    <row r="539" spans="1:65" s="2" customFormat="1" ht="33" customHeight="1">
      <c r="A539" s="35"/>
      <c r="B539" s="36"/>
      <c r="C539" s="188" t="s">
        <v>659</v>
      </c>
      <c r="D539" s="188" t="s">
        <v>141</v>
      </c>
      <c r="E539" s="189" t="s">
        <v>660</v>
      </c>
      <c r="F539" s="190" t="s">
        <v>661</v>
      </c>
      <c r="G539" s="191" t="s">
        <v>170</v>
      </c>
      <c r="H539" s="192">
        <v>0.2</v>
      </c>
      <c r="I539" s="193"/>
      <c r="J539" s="194">
        <f>ROUND(I539*H539,2)</f>
        <v>0</v>
      </c>
      <c r="K539" s="195"/>
      <c r="L539" s="40"/>
      <c r="M539" s="196" t="s">
        <v>1</v>
      </c>
      <c r="N539" s="197" t="s">
        <v>39</v>
      </c>
      <c r="O539" s="72"/>
      <c r="P539" s="198">
        <f>O539*H539</f>
        <v>0</v>
      </c>
      <c r="Q539" s="198">
        <v>0</v>
      </c>
      <c r="R539" s="198">
        <f>Q539*H539</f>
        <v>0</v>
      </c>
      <c r="S539" s="198">
        <v>0</v>
      </c>
      <c r="T539" s="199">
        <f>S539*H539</f>
        <v>0</v>
      </c>
      <c r="U539" s="35"/>
      <c r="V539" s="35"/>
      <c r="W539" s="35"/>
      <c r="X539" s="35"/>
      <c r="Y539" s="35"/>
      <c r="Z539" s="35"/>
      <c r="AA539" s="35"/>
      <c r="AB539" s="35"/>
      <c r="AC539" s="35"/>
      <c r="AD539" s="35"/>
      <c r="AE539" s="35"/>
      <c r="AR539" s="200" t="s">
        <v>187</v>
      </c>
      <c r="AT539" s="200" t="s">
        <v>141</v>
      </c>
      <c r="AU539" s="200" t="s">
        <v>84</v>
      </c>
      <c r="AY539" s="18" t="s">
        <v>138</v>
      </c>
      <c r="BE539" s="201">
        <f>IF(N539="základní",J539,0)</f>
        <v>0</v>
      </c>
      <c r="BF539" s="201">
        <f>IF(N539="snížená",J539,0)</f>
        <v>0</v>
      </c>
      <c r="BG539" s="201">
        <f>IF(N539="zákl. přenesená",J539,0)</f>
        <v>0</v>
      </c>
      <c r="BH539" s="201">
        <f>IF(N539="sníž. přenesená",J539,0)</f>
        <v>0</v>
      </c>
      <c r="BI539" s="201">
        <f>IF(N539="nulová",J539,0)</f>
        <v>0</v>
      </c>
      <c r="BJ539" s="18" t="s">
        <v>82</v>
      </c>
      <c r="BK539" s="201">
        <f>ROUND(I539*H539,2)</f>
        <v>0</v>
      </c>
      <c r="BL539" s="18" t="s">
        <v>187</v>
      </c>
      <c r="BM539" s="200" t="s">
        <v>662</v>
      </c>
    </row>
    <row r="540" spans="1:65" s="2" customFormat="1" ht="19.5">
      <c r="A540" s="35"/>
      <c r="B540" s="36"/>
      <c r="C540" s="37"/>
      <c r="D540" s="202" t="s">
        <v>146</v>
      </c>
      <c r="E540" s="37"/>
      <c r="F540" s="203" t="s">
        <v>661</v>
      </c>
      <c r="G540" s="37"/>
      <c r="H540" s="37"/>
      <c r="I540" s="204"/>
      <c r="J540" s="37"/>
      <c r="K540" s="37"/>
      <c r="L540" s="40"/>
      <c r="M540" s="205"/>
      <c r="N540" s="206"/>
      <c r="O540" s="72"/>
      <c r="P540" s="72"/>
      <c r="Q540" s="72"/>
      <c r="R540" s="72"/>
      <c r="S540" s="72"/>
      <c r="T540" s="73"/>
      <c r="U540" s="35"/>
      <c r="V540" s="35"/>
      <c r="W540" s="35"/>
      <c r="X540" s="35"/>
      <c r="Y540" s="35"/>
      <c r="Z540" s="35"/>
      <c r="AA540" s="35"/>
      <c r="AB540" s="35"/>
      <c r="AC540" s="35"/>
      <c r="AD540" s="35"/>
      <c r="AE540" s="35"/>
      <c r="AT540" s="18" t="s">
        <v>146</v>
      </c>
      <c r="AU540" s="18" t="s">
        <v>84</v>
      </c>
    </row>
    <row r="541" spans="1:65" s="2" customFormat="1" ht="21.75" customHeight="1">
      <c r="A541" s="35"/>
      <c r="B541" s="36"/>
      <c r="C541" s="188" t="s">
        <v>407</v>
      </c>
      <c r="D541" s="188" t="s">
        <v>141</v>
      </c>
      <c r="E541" s="189" t="s">
        <v>663</v>
      </c>
      <c r="F541" s="190" t="s">
        <v>664</v>
      </c>
      <c r="G541" s="191" t="s">
        <v>170</v>
      </c>
      <c r="H541" s="192">
        <v>0.2</v>
      </c>
      <c r="I541" s="193"/>
      <c r="J541" s="194">
        <f>ROUND(I541*H541,2)</f>
        <v>0</v>
      </c>
      <c r="K541" s="195"/>
      <c r="L541" s="40"/>
      <c r="M541" s="196" t="s">
        <v>1</v>
      </c>
      <c r="N541" s="197" t="s">
        <v>39</v>
      </c>
      <c r="O541" s="72"/>
      <c r="P541" s="198">
        <f>O541*H541</f>
        <v>0</v>
      </c>
      <c r="Q541" s="198">
        <v>0</v>
      </c>
      <c r="R541" s="198">
        <f>Q541*H541</f>
        <v>0</v>
      </c>
      <c r="S541" s="198">
        <v>0</v>
      </c>
      <c r="T541" s="199">
        <f>S541*H541</f>
        <v>0</v>
      </c>
      <c r="U541" s="35"/>
      <c r="V541" s="35"/>
      <c r="W541" s="35"/>
      <c r="X541" s="35"/>
      <c r="Y541" s="35"/>
      <c r="Z541" s="35"/>
      <c r="AA541" s="35"/>
      <c r="AB541" s="35"/>
      <c r="AC541" s="35"/>
      <c r="AD541" s="35"/>
      <c r="AE541" s="35"/>
      <c r="AR541" s="200" t="s">
        <v>187</v>
      </c>
      <c r="AT541" s="200" t="s">
        <v>141</v>
      </c>
      <c r="AU541" s="200" t="s">
        <v>84</v>
      </c>
      <c r="AY541" s="18" t="s">
        <v>138</v>
      </c>
      <c r="BE541" s="201">
        <f>IF(N541="základní",J541,0)</f>
        <v>0</v>
      </c>
      <c r="BF541" s="201">
        <f>IF(N541="snížená",J541,0)</f>
        <v>0</v>
      </c>
      <c r="BG541" s="201">
        <f>IF(N541="zákl. přenesená",J541,0)</f>
        <v>0</v>
      </c>
      <c r="BH541" s="201">
        <f>IF(N541="sníž. přenesená",J541,0)</f>
        <v>0</v>
      </c>
      <c r="BI541" s="201">
        <f>IF(N541="nulová",J541,0)</f>
        <v>0</v>
      </c>
      <c r="BJ541" s="18" t="s">
        <v>82</v>
      </c>
      <c r="BK541" s="201">
        <f>ROUND(I541*H541,2)</f>
        <v>0</v>
      </c>
      <c r="BL541" s="18" t="s">
        <v>187</v>
      </c>
      <c r="BM541" s="200" t="s">
        <v>665</v>
      </c>
    </row>
    <row r="542" spans="1:65" s="2" customFormat="1" ht="11.25">
      <c r="A542" s="35"/>
      <c r="B542" s="36"/>
      <c r="C542" s="37"/>
      <c r="D542" s="202" t="s">
        <v>146</v>
      </c>
      <c r="E542" s="37"/>
      <c r="F542" s="203" t="s">
        <v>664</v>
      </c>
      <c r="G542" s="37"/>
      <c r="H542" s="37"/>
      <c r="I542" s="204"/>
      <c r="J542" s="37"/>
      <c r="K542" s="37"/>
      <c r="L542" s="40"/>
      <c r="M542" s="205"/>
      <c r="N542" s="206"/>
      <c r="O542" s="72"/>
      <c r="P542" s="72"/>
      <c r="Q542" s="72"/>
      <c r="R542" s="72"/>
      <c r="S542" s="72"/>
      <c r="T542" s="73"/>
      <c r="U542" s="35"/>
      <c r="V542" s="35"/>
      <c r="W542" s="35"/>
      <c r="X542" s="35"/>
      <c r="Y542" s="35"/>
      <c r="Z542" s="35"/>
      <c r="AA542" s="35"/>
      <c r="AB542" s="35"/>
      <c r="AC542" s="35"/>
      <c r="AD542" s="35"/>
      <c r="AE542" s="35"/>
      <c r="AT542" s="18" t="s">
        <v>146</v>
      </c>
      <c r="AU542" s="18" t="s">
        <v>84</v>
      </c>
    </row>
    <row r="543" spans="1:65" s="2" customFormat="1" ht="21.75" customHeight="1">
      <c r="A543" s="35"/>
      <c r="B543" s="36"/>
      <c r="C543" s="188" t="s">
        <v>666</v>
      </c>
      <c r="D543" s="188" t="s">
        <v>141</v>
      </c>
      <c r="E543" s="189" t="s">
        <v>667</v>
      </c>
      <c r="F543" s="190" t="s">
        <v>668</v>
      </c>
      <c r="G543" s="191" t="s">
        <v>170</v>
      </c>
      <c r="H543" s="192">
        <v>0.2</v>
      </c>
      <c r="I543" s="193"/>
      <c r="J543" s="194">
        <f>ROUND(I543*H543,2)</f>
        <v>0</v>
      </c>
      <c r="K543" s="195"/>
      <c r="L543" s="40"/>
      <c r="M543" s="196" t="s">
        <v>1</v>
      </c>
      <c r="N543" s="197" t="s">
        <v>39</v>
      </c>
      <c r="O543" s="72"/>
      <c r="P543" s="198">
        <f>O543*H543</f>
        <v>0</v>
      </c>
      <c r="Q543" s="198">
        <v>0</v>
      </c>
      <c r="R543" s="198">
        <f>Q543*H543</f>
        <v>0</v>
      </c>
      <c r="S543" s="198">
        <v>0</v>
      </c>
      <c r="T543" s="199">
        <f>S543*H543</f>
        <v>0</v>
      </c>
      <c r="U543" s="35"/>
      <c r="V543" s="35"/>
      <c r="W543" s="35"/>
      <c r="X543" s="35"/>
      <c r="Y543" s="35"/>
      <c r="Z543" s="35"/>
      <c r="AA543" s="35"/>
      <c r="AB543" s="35"/>
      <c r="AC543" s="35"/>
      <c r="AD543" s="35"/>
      <c r="AE543" s="35"/>
      <c r="AR543" s="200" t="s">
        <v>187</v>
      </c>
      <c r="AT543" s="200" t="s">
        <v>141</v>
      </c>
      <c r="AU543" s="200" t="s">
        <v>84</v>
      </c>
      <c r="AY543" s="18" t="s">
        <v>138</v>
      </c>
      <c r="BE543" s="201">
        <f>IF(N543="základní",J543,0)</f>
        <v>0</v>
      </c>
      <c r="BF543" s="201">
        <f>IF(N543="snížená",J543,0)</f>
        <v>0</v>
      </c>
      <c r="BG543" s="201">
        <f>IF(N543="zákl. přenesená",J543,0)</f>
        <v>0</v>
      </c>
      <c r="BH543" s="201">
        <f>IF(N543="sníž. přenesená",J543,0)</f>
        <v>0</v>
      </c>
      <c r="BI543" s="201">
        <f>IF(N543="nulová",J543,0)</f>
        <v>0</v>
      </c>
      <c r="BJ543" s="18" t="s">
        <v>82</v>
      </c>
      <c r="BK543" s="201">
        <f>ROUND(I543*H543,2)</f>
        <v>0</v>
      </c>
      <c r="BL543" s="18" t="s">
        <v>187</v>
      </c>
      <c r="BM543" s="200" t="s">
        <v>669</v>
      </c>
    </row>
    <row r="544" spans="1:65" s="2" customFormat="1" ht="11.25">
      <c r="A544" s="35"/>
      <c r="B544" s="36"/>
      <c r="C544" s="37"/>
      <c r="D544" s="202" t="s">
        <v>146</v>
      </c>
      <c r="E544" s="37"/>
      <c r="F544" s="203" t="s">
        <v>668</v>
      </c>
      <c r="G544" s="37"/>
      <c r="H544" s="37"/>
      <c r="I544" s="204"/>
      <c r="J544" s="37"/>
      <c r="K544" s="37"/>
      <c r="L544" s="40"/>
      <c r="M544" s="205"/>
      <c r="N544" s="206"/>
      <c r="O544" s="72"/>
      <c r="P544" s="72"/>
      <c r="Q544" s="72"/>
      <c r="R544" s="72"/>
      <c r="S544" s="72"/>
      <c r="T544" s="73"/>
      <c r="U544" s="35"/>
      <c r="V544" s="35"/>
      <c r="W544" s="35"/>
      <c r="X544" s="35"/>
      <c r="Y544" s="35"/>
      <c r="Z544" s="35"/>
      <c r="AA544" s="35"/>
      <c r="AB544" s="35"/>
      <c r="AC544" s="35"/>
      <c r="AD544" s="35"/>
      <c r="AE544" s="35"/>
      <c r="AT544" s="18" t="s">
        <v>146</v>
      </c>
      <c r="AU544" s="18" t="s">
        <v>84</v>
      </c>
    </row>
    <row r="545" spans="1:65" s="2" customFormat="1" ht="21.75" customHeight="1">
      <c r="A545" s="35"/>
      <c r="B545" s="36"/>
      <c r="C545" s="188" t="s">
        <v>411</v>
      </c>
      <c r="D545" s="188" t="s">
        <v>141</v>
      </c>
      <c r="E545" s="189" t="s">
        <v>670</v>
      </c>
      <c r="F545" s="190" t="s">
        <v>671</v>
      </c>
      <c r="G545" s="191" t="s">
        <v>170</v>
      </c>
      <c r="H545" s="192">
        <v>28.92</v>
      </c>
      <c r="I545" s="193"/>
      <c r="J545" s="194">
        <f>ROUND(I545*H545,2)</f>
        <v>0</v>
      </c>
      <c r="K545" s="195"/>
      <c r="L545" s="40"/>
      <c r="M545" s="196" t="s">
        <v>1</v>
      </c>
      <c r="N545" s="197" t="s">
        <v>39</v>
      </c>
      <c r="O545" s="72"/>
      <c r="P545" s="198">
        <f>O545*H545</f>
        <v>0</v>
      </c>
      <c r="Q545" s="198">
        <v>0</v>
      </c>
      <c r="R545" s="198">
        <f>Q545*H545</f>
        <v>0</v>
      </c>
      <c r="S545" s="198">
        <v>0</v>
      </c>
      <c r="T545" s="199">
        <f>S545*H545</f>
        <v>0</v>
      </c>
      <c r="U545" s="35"/>
      <c r="V545" s="35"/>
      <c r="W545" s="35"/>
      <c r="X545" s="35"/>
      <c r="Y545" s="35"/>
      <c r="Z545" s="35"/>
      <c r="AA545" s="35"/>
      <c r="AB545" s="35"/>
      <c r="AC545" s="35"/>
      <c r="AD545" s="35"/>
      <c r="AE545" s="35"/>
      <c r="AR545" s="200" t="s">
        <v>187</v>
      </c>
      <c r="AT545" s="200" t="s">
        <v>141</v>
      </c>
      <c r="AU545" s="200" t="s">
        <v>84</v>
      </c>
      <c r="AY545" s="18" t="s">
        <v>138</v>
      </c>
      <c r="BE545" s="201">
        <f>IF(N545="základní",J545,0)</f>
        <v>0</v>
      </c>
      <c r="BF545" s="201">
        <f>IF(N545="snížená",J545,0)</f>
        <v>0</v>
      </c>
      <c r="BG545" s="201">
        <f>IF(N545="zákl. přenesená",J545,0)</f>
        <v>0</v>
      </c>
      <c r="BH545" s="201">
        <f>IF(N545="sníž. přenesená",J545,0)</f>
        <v>0</v>
      </c>
      <c r="BI545" s="201">
        <f>IF(N545="nulová",J545,0)</f>
        <v>0</v>
      </c>
      <c r="BJ545" s="18" t="s">
        <v>82</v>
      </c>
      <c r="BK545" s="201">
        <f>ROUND(I545*H545,2)</f>
        <v>0</v>
      </c>
      <c r="BL545" s="18" t="s">
        <v>187</v>
      </c>
      <c r="BM545" s="200" t="s">
        <v>672</v>
      </c>
    </row>
    <row r="546" spans="1:65" s="2" customFormat="1" ht="11.25">
      <c r="A546" s="35"/>
      <c r="B546" s="36"/>
      <c r="C546" s="37"/>
      <c r="D546" s="202" t="s">
        <v>146</v>
      </c>
      <c r="E546" s="37"/>
      <c r="F546" s="203" t="s">
        <v>671</v>
      </c>
      <c r="G546" s="37"/>
      <c r="H546" s="37"/>
      <c r="I546" s="204"/>
      <c r="J546" s="37"/>
      <c r="K546" s="37"/>
      <c r="L546" s="40"/>
      <c r="M546" s="205"/>
      <c r="N546" s="206"/>
      <c r="O546" s="72"/>
      <c r="P546" s="72"/>
      <c r="Q546" s="72"/>
      <c r="R546" s="72"/>
      <c r="S546" s="72"/>
      <c r="T546" s="73"/>
      <c r="U546" s="35"/>
      <c r="V546" s="35"/>
      <c r="W546" s="35"/>
      <c r="X546" s="35"/>
      <c r="Y546" s="35"/>
      <c r="Z546" s="35"/>
      <c r="AA546" s="35"/>
      <c r="AB546" s="35"/>
      <c r="AC546" s="35"/>
      <c r="AD546" s="35"/>
      <c r="AE546" s="35"/>
      <c r="AT546" s="18" t="s">
        <v>146</v>
      </c>
      <c r="AU546" s="18" t="s">
        <v>84</v>
      </c>
    </row>
    <row r="547" spans="1:65" s="2" customFormat="1" ht="21.75" customHeight="1">
      <c r="A547" s="35"/>
      <c r="B547" s="36"/>
      <c r="C547" s="188" t="s">
        <v>673</v>
      </c>
      <c r="D547" s="188" t="s">
        <v>141</v>
      </c>
      <c r="E547" s="189" t="s">
        <v>674</v>
      </c>
      <c r="F547" s="190" t="s">
        <v>675</v>
      </c>
      <c r="G547" s="191" t="s">
        <v>170</v>
      </c>
      <c r="H547" s="192">
        <v>28.92</v>
      </c>
      <c r="I547" s="193"/>
      <c r="J547" s="194">
        <f>ROUND(I547*H547,2)</f>
        <v>0</v>
      </c>
      <c r="K547" s="195"/>
      <c r="L547" s="40"/>
      <c r="M547" s="196" t="s">
        <v>1</v>
      </c>
      <c r="N547" s="197" t="s">
        <v>39</v>
      </c>
      <c r="O547" s="72"/>
      <c r="P547" s="198">
        <f>O547*H547</f>
        <v>0</v>
      </c>
      <c r="Q547" s="198">
        <v>0</v>
      </c>
      <c r="R547" s="198">
        <f>Q547*H547</f>
        <v>0</v>
      </c>
      <c r="S547" s="198">
        <v>0</v>
      </c>
      <c r="T547" s="199">
        <f>S547*H547</f>
        <v>0</v>
      </c>
      <c r="U547" s="35"/>
      <c r="V547" s="35"/>
      <c r="W547" s="35"/>
      <c r="X547" s="35"/>
      <c r="Y547" s="35"/>
      <c r="Z547" s="35"/>
      <c r="AA547" s="35"/>
      <c r="AB547" s="35"/>
      <c r="AC547" s="35"/>
      <c r="AD547" s="35"/>
      <c r="AE547" s="35"/>
      <c r="AR547" s="200" t="s">
        <v>187</v>
      </c>
      <c r="AT547" s="200" t="s">
        <v>141</v>
      </c>
      <c r="AU547" s="200" t="s">
        <v>84</v>
      </c>
      <c r="AY547" s="18" t="s">
        <v>138</v>
      </c>
      <c r="BE547" s="201">
        <f>IF(N547="základní",J547,0)</f>
        <v>0</v>
      </c>
      <c r="BF547" s="201">
        <f>IF(N547="snížená",J547,0)</f>
        <v>0</v>
      </c>
      <c r="BG547" s="201">
        <f>IF(N547="zákl. přenesená",J547,0)</f>
        <v>0</v>
      </c>
      <c r="BH547" s="201">
        <f>IF(N547="sníž. přenesená",J547,0)</f>
        <v>0</v>
      </c>
      <c r="BI547" s="201">
        <f>IF(N547="nulová",J547,0)</f>
        <v>0</v>
      </c>
      <c r="BJ547" s="18" t="s">
        <v>82</v>
      </c>
      <c r="BK547" s="201">
        <f>ROUND(I547*H547,2)</f>
        <v>0</v>
      </c>
      <c r="BL547" s="18" t="s">
        <v>187</v>
      </c>
      <c r="BM547" s="200" t="s">
        <v>676</v>
      </c>
    </row>
    <row r="548" spans="1:65" s="2" customFormat="1" ht="11.25">
      <c r="A548" s="35"/>
      <c r="B548" s="36"/>
      <c r="C548" s="37"/>
      <c r="D548" s="202" t="s">
        <v>146</v>
      </c>
      <c r="E548" s="37"/>
      <c r="F548" s="203" t="s">
        <v>675</v>
      </c>
      <c r="G548" s="37"/>
      <c r="H548" s="37"/>
      <c r="I548" s="204"/>
      <c r="J548" s="37"/>
      <c r="K548" s="37"/>
      <c r="L548" s="40"/>
      <c r="M548" s="205"/>
      <c r="N548" s="206"/>
      <c r="O548" s="72"/>
      <c r="P548" s="72"/>
      <c r="Q548" s="72"/>
      <c r="R548" s="72"/>
      <c r="S548" s="72"/>
      <c r="T548" s="73"/>
      <c r="U548" s="35"/>
      <c r="V548" s="35"/>
      <c r="W548" s="35"/>
      <c r="X548" s="35"/>
      <c r="Y548" s="35"/>
      <c r="Z548" s="35"/>
      <c r="AA548" s="35"/>
      <c r="AB548" s="35"/>
      <c r="AC548" s="35"/>
      <c r="AD548" s="35"/>
      <c r="AE548" s="35"/>
      <c r="AT548" s="18" t="s">
        <v>146</v>
      </c>
      <c r="AU548" s="18" t="s">
        <v>84</v>
      </c>
    </row>
    <row r="549" spans="1:65" s="13" customFormat="1" ht="11.25">
      <c r="B549" s="207"/>
      <c r="C549" s="208"/>
      <c r="D549" s="202" t="s">
        <v>147</v>
      </c>
      <c r="E549" s="209" t="s">
        <v>1</v>
      </c>
      <c r="F549" s="210" t="s">
        <v>677</v>
      </c>
      <c r="G549" s="208"/>
      <c r="H549" s="209" t="s">
        <v>1</v>
      </c>
      <c r="I549" s="211"/>
      <c r="J549" s="208"/>
      <c r="K549" s="208"/>
      <c r="L549" s="212"/>
      <c r="M549" s="213"/>
      <c r="N549" s="214"/>
      <c r="O549" s="214"/>
      <c r="P549" s="214"/>
      <c r="Q549" s="214"/>
      <c r="R549" s="214"/>
      <c r="S549" s="214"/>
      <c r="T549" s="215"/>
      <c r="AT549" s="216" t="s">
        <v>147</v>
      </c>
      <c r="AU549" s="216" t="s">
        <v>84</v>
      </c>
      <c r="AV549" s="13" t="s">
        <v>82</v>
      </c>
      <c r="AW549" s="13" t="s">
        <v>31</v>
      </c>
      <c r="AX549" s="13" t="s">
        <v>74</v>
      </c>
      <c r="AY549" s="216" t="s">
        <v>138</v>
      </c>
    </row>
    <row r="550" spans="1:65" s="14" customFormat="1" ht="11.25">
      <c r="B550" s="217"/>
      <c r="C550" s="218"/>
      <c r="D550" s="202" t="s">
        <v>147</v>
      </c>
      <c r="E550" s="219" t="s">
        <v>1</v>
      </c>
      <c r="F550" s="220" t="s">
        <v>678</v>
      </c>
      <c r="G550" s="218"/>
      <c r="H550" s="221">
        <v>25.92</v>
      </c>
      <c r="I550" s="222"/>
      <c r="J550" s="218"/>
      <c r="K550" s="218"/>
      <c r="L550" s="223"/>
      <c r="M550" s="224"/>
      <c r="N550" s="225"/>
      <c r="O550" s="225"/>
      <c r="P550" s="225"/>
      <c r="Q550" s="225"/>
      <c r="R550" s="225"/>
      <c r="S550" s="225"/>
      <c r="T550" s="226"/>
      <c r="AT550" s="227" t="s">
        <v>147</v>
      </c>
      <c r="AU550" s="227" t="s">
        <v>84</v>
      </c>
      <c r="AV550" s="14" t="s">
        <v>84</v>
      </c>
      <c r="AW550" s="14" t="s">
        <v>31</v>
      </c>
      <c r="AX550" s="14" t="s">
        <v>74</v>
      </c>
      <c r="AY550" s="227" t="s">
        <v>138</v>
      </c>
    </row>
    <row r="551" spans="1:65" s="14" customFormat="1" ht="11.25">
      <c r="B551" s="217"/>
      <c r="C551" s="218"/>
      <c r="D551" s="202" t="s">
        <v>147</v>
      </c>
      <c r="E551" s="219" t="s">
        <v>1</v>
      </c>
      <c r="F551" s="220" t="s">
        <v>679</v>
      </c>
      <c r="G551" s="218"/>
      <c r="H551" s="221">
        <v>3</v>
      </c>
      <c r="I551" s="222"/>
      <c r="J551" s="218"/>
      <c r="K551" s="218"/>
      <c r="L551" s="223"/>
      <c r="M551" s="224"/>
      <c r="N551" s="225"/>
      <c r="O551" s="225"/>
      <c r="P551" s="225"/>
      <c r="Q551" s="225"/>
      <c r="R551" s="225"/>
      <c r="S551" s="225"/>
      <c r="T551" s="226"/>
      <c r="AT551" s="227" t="s">
        <v>147</v>
      </c>
      <c r="AU551" s="227" t="s">
        <v>84</v>
      </c>
      <c r="AV551" s="14" t="s">
        <v>84</v>
      </c>
      <c r="AW551" s="14" t="s">
        <v>31</v>
      </c>
      <c r="AX551" s="14" t="s">
        <v>74</v>
      </c>
      <c r="AY551" s="227" t="s">
        <v>138</v>
      </c>
    </row>
    <row r="552" spans="1:65" s="16" customFormat="1" ht="11.25">
      <c r="B552" s="250"/>
      <c r="C552" s="251"/>
      <c r="D552" s="202" t="s">
        <v>147</v>
      </c>
      <c r="E552" s="252" t="s">
        <v>1</v>
      </c>
      <c r="F552" s="253" t="s">
        <v>205</v>
      </c>
      <c r="G552" s="251"/>
      <c r="H552" s="254">
        <v>28.92</v>
      </c>
      <c r="I552" s="255"/>
      <c r="J552" s="251"/>
      <c r="K552" s="251"/>
      <c r="L552" s="256"/>
      <c r="M552" s="257"/>
      <c r="N552" s="258"/>
      <c r="O552" s="258"/>
      <c r="P552" s="258"/>
      <c r="Q552" s="258"/>
      <c r="R552" s="258"/>
      <c r="S552" s="258"/>
      <c r="T552" s="259"/>
      <c r="AT552" s="260" t="s">
        <v>147</v>
      </c>
      <c r="AU552" s="260" t="s">
        <v>84</v>
      </c>
      <c r="AV552" s="16" t="s">
        <v>139</v>
      </c>
      <c r="AW552" s="16" t="s">
        <v>31</v>
      </c>
      <c r="AX552" s="16" t="s">
        <v>74</v>
      </c>
      <c r="AY552" s="260" t="s">
        <v>138</v>
      </c>
    </row>
    <row r="553" spans="1:65" s="15" customFormat="1" ht="11.25">
      <c r="B553" s="228"/>
      <c r="C553" s="229"/>
      <c r="D553" s="202" t="s">
        <v>147</v>
      </c>
      <c r="E553" s="230" t="s">
        <v>1</v>
      </c>
      <c r="F553" s="231" t="s">
        <v>151</v>
      </c>
      <c r="G553" s="229"/>
      <c r="H553" s="232">
        <v>28.92</v>
      </c>
      <c r="I553" s="233"/>
      <c r="J553" s="229"/>
      <c r="K553" s="229"/>
      <c r="L553" s="234"/>
      <c r="M553" s="235"/>
      <c r="N553" s="236"/>
      <c r="O553" s="236"/>
      <c r="P553" s="236"/>
      <c r="Q553" s="236"/>
      <c r="R553" s="236"/>
      <c r="S553" s="236"/>
      <c r="T553" s="237"/>
      <c r="AT553" s="238" t="s">
        <v>147</v>
      </c>
      <c r="AU553" s="238" t="s">
        <v>84</v>
      </c>
      <c r="AV553" s="15" t="s">
        <v>145</v>
      </c>
      <c r="AW553" s="15" t="s">
        <v>31</v>
      </c>
      <c r="AX553" s="15" t="s">
        <v>82</v>
      </c>
      <c r="AY553" s="238" t="s">
        <v>138</v>
      </c>
    </row>
    <row r="554" spans="1:65" s="2" customFormat="1" ht="21.75" customHeight="1">
      <c r="A554" s="35"/>
      <c r="B554" s="36"/>
      <c r="C554" s="188" t="s">
        <v>416</v>
      </c>
      <c r="D554" s="188" t="s">
        <v>141</v>
      </c>
      <c r="E554" s="189" t="s">
        <v>680</v>
      </c>
      <c r="F554" s="190" t="s">
        <v>681</v>
      </c>
      <c r="G554" s="191" t="s">
        <v>170</v>
      </c>
      <c r="H554" s="192">
        <v>0.2</v>
      </c>
      <c r="I554" s="193"/>
      <c r="J554" s="194">
        <f>ROUND(I554*H554,2)</f>
        <v>0</v>
      </c>
      <c r="K554" s="195"/>
      <c r="L554" s="40"/>
      <c r="M554" s="196" t="s">
        <v>1</v>
      </c>
      <c r="N554" s="197" t="s">
        <v>39</v>
      </c>
      <c r="O554" s="72"/>
      <c r="P554" s="198">
        <f>O554*H554</f>
        <v>0</v>
      </c>
      <c r="Q554" s="198">
        <v>0</v>
      </c>
      <c r="R554" s="198">
        <f>Q554*H554</f>
        <v>0</v>
      </c>
      <c r="S554" s="198">
        <v>0</v>
      </c>
      <c r="T554" s="199">
        <f>S554*H554</f>
        <v>0</v>
      </c>
      <c r="U554" s="35"/>
      <c r="V554" s="35"/>
      <c r="W554" s="35"/>
      <c r="X554" s="35"/>
      <c r="Y554" s="35"/>
      <c r="Z554" s="35"/>
      <c r="AA554" s="35"/>
      <c r="AB554" s="35"/>
      <c r="AC554" s="35"/>
      <c r="AD554" s="35"/>
      <c r="AE554" s="35"/>
      <c r="AR554" s="200" t="s">
        <v>187</v>
      </c>
      <c r="AT554" s="200" t="s">
        <v>141</v>
      </c>
      <c r="AU554" s="200" t="s">
        <v>84</v>
      </c>
      <c r="AY554" s="18" t="s">
        <v>138</v>
      </c>
      <c r="BE554" s="201">
        <f>IF(N554="základní",J554,0)</f>
        <v>0</v>
      </c>
      <c r="BF554" s="201">
        <f>IF(N554="snížená",J554,0)</f>
        <v>0</v>
      </c>
      <c r="BG554" s="201">
        <f>IF(N554="zákl. přenesená",J554,0)</f>
        <v>0</v>
      </c>
      <c r="BH554" s="201">
        <f>IF(N554="sníž. přenesená",J554,0)</f>
        <v>0</v>
      </c>
      <c r="BI554" s="201">
        <f>IF(N554="nulová",J554,0)</f>
        <v>0</v>
      </c>
      <c r="BJ554" s="18" t="s">
        <v>82</v>
      </c>
      <c r="BK554" s="201">
        <f>ROUND(I554*H554,2)</f>
        <v>0</v>
      </c>
      <c r="BL554" s="18" t="s">
        <v>187</v>
      </c>
      <c r="BM554" s="200" t="s">
        <v>682</v>
      </c>
    </row>
    <row r="555" spans="1:65" s="2" customFormat="1" ht="19.5">
      <c r="A555" s="35"/>
      <c r="B555" s="36"/>
      <c r="C555" s="37"/>
      <c r="D555" s="202" t="s">
        <v>146</v>
      </c>
      <c r="E555" s="37"/>
      <c r="F555" s="203" t="s">
        <v>681</v>
      </c>
      <c r="G555" s="37"/>
      <c r="H555" s="37"/>
      <c r="I555" s="204"/>
      <c r="J555" s="37"/>
      <c r="K555" s="37"/>
      <c r="L555" s="40"/>
      <c r="M555" s="205"/>
      <c r="N555" s="206"/>
      <c r="O555" s="72"/>
      <c r="P555" s="72"/>
      <c r="Q555" s="72"/>
      <c r="R555" s="72"/>
      <c r="S555" s="72"/>
      <c r="T555" s="73"/>
      <c r="U555" s="35"/>
      <c r="V555" s="35"/>
      <c r="W555" s="35"/>
      <c r="X555" s="35"/>
      <c r="Y555" s="35"/>
      <c r="Z555" s="35"/>
      <c r="AA555" s="35"/>
      <c r="AB555" s="35"/>
      <c r="AC555" s="35"/>
      <c r="AD555" s="35"/>
      <c r="AE555" s="35"/>
      <c r="AT555" s="18" t="s">
        <v>146</v>
      </c>
      <c r="AU555" s="18" t="s">
        <v>84</v>
      </c>
    </row>
    <row r="556" spans="1:65" s="13" customFormat="1" ht="11.25">
      <c r="B556" s="207"/>
      <c r="C556" s="208"/>
      <c r="D556" s="202" t="s">
        <v>147</v>
      </c>
      <c r="E556" s="209" t="s">
        <v>1</v>
      </c>
      <c r="F556" s="210" t="s">
        <v>683</v>
      </c>
      <c r="G556" s="208"/>
      <c r="H556" s="209" t="s">
        <v>1</v>
      </c>
      <c r="I556" s="211"/>
      <c r="J556" s="208"/>
      <c r="K556" s="208"/>
      <c r="L556" s="212"/>
      <c r="M556" s="213"/>
      <c r="N556" s="214"/>
      <c r="O556" s="214"/>
      <c r="P556" s="214"/>
      <c r="Q556" s="214"/>
      <c r="R556" s="214"/>
      <c r="S556" s="214"/>
      <c r="T556" s="215"/>
      <c r="AT556" s="216" t="s">
        <v>147</v>
      </c>
      <c r="AU556" s="216" t="s">
        <v>84</v>
      </c>
      <c r="AV556" s="13" t="s">
        <v>82</v>
      </c>
      <c r="AW556" s="13" t="s">
        <v>31</v>
      </c>
      <c r="AX556" s="13" t="s">
        <v>74</v>
      </c>
      <c r="AY556" s="216" t="s">
        <v>138</v>
      </c>
    </row>
    <row r="557" spans="1:65" s="14" customFormat="1" ht="11.25">
      <c r="B557" s="217"/>
      <c r="C557" s="218"/>
      <c r="D557" s="202" t="s">
        <v>147</v>
      </c>
      <c r="E557" s="219" t="s">
        <v>1</v>
      </c>
      <c r="F557" s="220" t="s">
        <v>684</v>
      </c>
      <c r="G557" s="218"/>
      <c r="H557" s="221">
        <v>0.2</v>
      </c>
      <c r="I557" s="222"/>
      <c r="J557" s="218"/>
      <c r="K557" s="218"/>
      <c r="L557" s="223"/>
      <c r="M557" s="224"/>
      <c r="N557" s="225"/>
      <c r="O557" s="225"/>
      <c r="P557" s="225"/>
      <c r="Q557" s="225"/>
      <c r="R557" s="225"/>
      <c r="S557" s="225"/>
      <c r="T557" s="226"/>
      <c r="AT557" s="227" t="s">
        <v>147</v>
      </c>
      <c r="AU557" s="227" t="s">
        <v>84</v>
      </c>
      <c r="AV557" s="14" t="s">
        <v>84</v>
      </c>
      <c r="AW557" s="14" t="s">
        <v>31</v>
      </c>
      <c r="AX557" s="14" t="s">
        <v>74</v>
      </c>
      <c r="AY557" s="227" t="s">
        <v>138</v>
      </c>
    </row>
    <row r="558" spans="1:65" s="16" customFormat="1" ht="11.25">
      <c r="B558" s="250"/>
      <c r="C558" s="251"/>
      <c r="D558" s="202" t="s">
        <v>147</v>
      </c>
      <c r="E558" s="252" t="s">
        <v>1</v>
      </c>
      <c r="F558" s="253" t="s">
        <v>205</v>
      </c>
      <c r="G558" s="251"/>
      <c r="H558" s="254">
        <v>0.2</v>
      </c>
      <c r="I558" s="255"/>
      <c r="J558" s="251"/>
      <c r="K558" s="251"/>
      <c r="L558" s="256"/>
      <c r="M558" s="257"/>
      <c r="N558" s="258"/>
      <c r="O558" s="258"/>
      <c r="P558" s="258"/>
      <c r="Q558" s="258"/>
      <c r="R558" s="258"/>
      <c r="S558" s="258"/>
      <c r="T558" s="259"/>
      <c r="AT558" s="260" t="s">
        <v>147</v>
      </c>
      <c r="AU558" s="260" t="s">
        <v>84</v>
      </c>
      <c r="AV558" s="16" t="s">
        <v>139</v>
      </c>
      <c r="AW558" s="16" t="s">
        <v>31</v>
      </c>
      <c r="AX558" s="16" t="s">
        <v>74</v>
      </c>
      <c r="AY558" s="260" t="s">
        <v>138</v>
      </c>
    </row>
    <row r="559" spans="1:65" s="15" customFormat="1" ht="11.25">
      <c r="B559" s="228"/>
      <c r="C559" s="229"/>
      <c r="D559" s="202" t="s">
        <v>147</v>
      </c>
      <c r="E559" s="230" t="s">
        <v>1</v>
      </c>
      <c r="F559" s="231" t="s">
        <v>151</v>
      </c>
      <c r="G559" s="229"/>
      <c r="H559" s="232">
        <v>0.2</v>
      </c>
      <c r="I559" s="233"/>
      <c r="J559" s="229"/>
      <c r="K559" s="229"/>
      <c r="L559" s="234"/>
      <c r="M559" s="235"/>
      <c r="N559" s="236"/>
      <c r="O559" s="236"/>
      <c r="P559" s="236"/>
      <c r="Q559" s="236"/>
      <c r="R559" s="236"/>
      <c r="S559" s="236"/>
      <c r="T559" s="237"/>
      <c r="AT559" s="238" t="s">
        <v>147</v>
      </c>
      <c r="AU559" s="238" t="s">
        <v>84</v>
      </c>
      <c r="AV559" s="15" t="s">
        <v>145</v>
      </c>
      <c r="AW559" s="15" t="s">
        <v>31</v>
      </c>
      <c r="AX559" s="15" t="s">
        <v>82</v>
      </c>
      <c r="AY559" s="238" t="s">
        <v>138</v>
      </c>
    </row>
    <row r="560" spans="1:65" s="2" customFormat="1" ht="33" customHeight="1">
      <c r="A560" s="35"/>
      <c r="B560" s="36"/>
      <c r="C560" s="188" t="s">
        <v>685</v>
      </c>
      <c r="D560" s="188" t="s">
        <v>141</v>
      </c>
      <c r="E560" s="189" t="s">
        <v>686</v>
      </c>
      <c r="F560" s="190" t="s">
        <v>687</v>
      </c>
      <c r="G560" s="191" t="s">
        <v>170</v>
      </c>
      <c r="H560" s="192">
        <v>215.6</v>
      </c>
      <c r="I560" s="193"/>
      <c r="J560" s="194">
        <f>ROUND(I560*H560,2)</f>
        <v>0</v>
      </c>
      <c r="K560" s="195"/>
      <c r="L560" s="40"/>
      <c r="M560" s="196" t="s">
        <v>1</v>
      </c>
      <c r="N560" s="197" t="s">
        <v>39</v>
      </c>
      <c r="O560" s="72"/>
      <c r="P560" s="198">
        <f>O560*H560</f>
        <v>0</v>
      </c>
      <c r="Q560" s="198">
        <v>0</v>
      </c>
      <c r="R560" s="198">
        <f>Q560*H560</f>
        <v>0</v>
      </c>
      <c r="S560" s="198">
        <v>0</v>
      </c>
      <c r="T560" s="199">
        <f>S560*H560</f>
        <v>0</v>
      </c>
      <c r="U560" s="35"/>
      <c r="V560" s="35"/>
      <c r="W560" s="35"/>
      <c r="X560" s="35"/>
      <c r="Y560" s="35"/>
      <c r="Z560" s="35"/>
      <c r="AA560" s="35"/>
      <c r="AB560" s="35"/>
      <c r="AC560" s="35"/>
      <c r="AD560" s="35"/>
      <c r="AE560" s="35"/>
      <c r="AR560" s="200" t="s">
        <v>187</v>
      </c>
      <c r="AT560" s="200" t="s">
        <v>141</v>
      </c>
      <c r="AU560" s="200" t="s">
        <v>84</v>
      </c>
      <c r="AY560" s="18" t="s">
        <v>138</v>
      </c>
      <c r="BE560" s="201">
        <f>IF(N560="základní",J560,0)</f>
        <v>0</v>
      </c>
      <c r="BF560" s="201">
        <f>IF(N560="snížená",J560,0)</f>
        <v>0</v>
      </c>
      <c r="BG560" s="201">
        <f>IF(N560="zákl. přenesená",J560,0)</f>
        <v>0</v>
      </c>
      <c r="BH560" s="201">
        <f>IF(N560="sníž. přenesená",J560,0)</f>
        <v>0</v>
      </c>
      <c r="BI560" s="201">
        <f>IF(N560="nulová",J560,0)</f>
        <v>0</v>
      </c>
      <c r="BJ560" s="18" t="s">
        <v>82</v>
      </c>
      <c r="BK560" s="201">
        <f>ROUND(I560*H560,2)</f>
        <v>0</v>
      </c>
      <c r="BL560" s="18" t="s">
        <v>187</v>
      </c>
      <c r="BM560" s="200" t="s">
        <v>688</v>
      </c>
    </row>
    <row r="561" spans="1:65" s="2" customFormat="1" ht="29.25">
      <c r="A561" s="35"/>
      <c r="B561" s="36"/>
      <c r="C561" s="37"/>
      <c r="D561" s="202" t="s">
        <v>146</v>
      </c>
      <c r="E561" s="37"/>
      <c r="F561" s="203" t="s">
        <v>687</v>
      </c>
      <c r="G561" s="37"/>
      <c r="H561" s="37"/>
      <c r="I561" s="204"/>
      <c r="J561" s="37"/>
      <c r="K561" s="37"/>
      <c r="L561" s="40"/>
      <c r="M561" s="205"/>
      <c r="N561" s="206"/>
      <c r="O561" s="72"/>
      <c r="P561" s="72"/>
      <c r="Q561" s="72"/>
      <c r="R561" s="72"/>
      <c r="S561" s="72"/>
      <c r="T561" s="73"/>
      <c r="U561" s="35"/>
      <c r="V561" s="35"/>
      <c r="W561" s="35"/>
      <c r="X561" s="35"/>
      <c r="Y561" s="35"/>
      <c r="Z561" s="35"/>
      <c r="AA561" s="35"/>
      <c r="AB561" s="35"/>
      <c r="AC561" s="35"/>
      <c r="AD561" s="35"/>
      <c r="AE561" s="35"/>
      <c r="AT561" s="18" t="s">
        <v>146</v>
      </c>
      <c r="AU561" s="18" t="s">
        <v>84</v>
      </c>
    </row>
    <row r="562" spans="1:65" s="13" customFormat="1" ht="11.25">
      <c r="B562" s="207"/>
      <c r="C562" s="208"/>
      <c r="D562" s="202" t="s">
        <v>147</v>
      </c>
      <c r="E562" s="209" t="s">
        <v>1</v>
      </c>
      <c r="F562" s="210" t="s">
        <v>689</v>
      </c>
      <c r="G562" s="208"/>
      <c r="H562" s="209" t="s">
        <v>1</v>
      </c>
      <c r="I562" s="211"/>
      <c r="J562" s="208"/>
      <c r="K562" s="208"/>
      <c r="L562" s="212"/>
      <c r="M562" s="213"/>
      <c r="N562" s="214"/>
      <c r="O562" s="214"/>
      <c r="P562" s="214"/>
      <c r="Q562" s="214"/>
      <c r="R562" s="214"/>
      <c r="S562" s="214"/>
      <c r="T562" s="215"/>
      <c r="AT562" s="216" t="s">
        <v>147</v>
      </c>
      <c r="AU562" s="216" t="s">
        <v>84</v>
      </c>
      <c r="AV562" s="13" t="s">
        <v>82</v>
      </c>
      <c r="AW562" s="13" t="s">
        <v>31</v>
      </c>
      <c r="AX562" s="13" t="s">
        <v>74</v>
      </c>
      <c r="AY562" s="216" t="s">
        <v>138</v>
      </c>
    </row>
    <row r="563" spans="1:65" s="14" customFormat="1" ht="11.25">
      <c r="B563" s="217"/>
      <c r="C563" s="218"/>
      <c r="D563" s="202" t="s">
        <v>147</v>
      </c>
      <c r="E563" s="219" t="s">
        <v>1</v>
      </c>
      <c r="F563" s="220" t="s">
        <v>690</v>
      </c>
      <c r="G563" s="218"/>
      <c r="H563" s="221">
        <v>215.6</v>
      </c>
      <c r="I563" s="222"/>
      <c r="J563" s="218"/>
      <c r="K563" s="218"/>
      <c r="L563" s="223"/>
      <c r="M563" s="224"/>
      <c r="N563" s="225"/>
      <c r="O563" s="225"/>
      <c r="P563" s="225"/>
      <c r="Q563" s="225"/>
      <c r="R563" s="225"/>
      <c r="S563" s="225"/>
      <c r="T563" s="226"/>
      <c r="AT563" s="227" t="s">
        <v>147</v>
      </c>
      <c r="AU563" s="227" t="s">
        <v>84</v>
      </c>
      <c r="AV563" s="14" t="s">
        <v>84</v>
      </c>
      <c r="AW563" s="14" t="s">
        <v>31</v>
      </c>
      <c r="AX563" s="14" t="s">
        <v>74</v>
      </c>
      <c r="AY563" s="227" t="s">
        <v>138</v>
      </c>
    </row>
    <row r="564" spans="1:65" s="15" customFormat="1" ht="11.25">
      <c r="B564" s="228"/>
      <c r="C564" s="229"/>
      <c r="D564" s="202" t="s">
        <v>147</v>
      </c>
      <c r="E564" s="230" t="s">
        <v>1</v>
      </c>
      <c r="F564" s="231" t="s">
        <v>151</v>
      </c>
      <c r="G564" s="229"/>
      <c r="H564" s="232">
        <v>215.6</v>
      </c>
      <c r="I564" s="233"/>
      <c r="J564" s="229"/>
      <c r="K564" s="229"/>
      <c r="L564" s="234"/>
      <c r="M564" s="235"/>
      <c r="N564" s="236"/>
      <c r="O564" s="236"/>
      <c r="P564" s="236"/>
      <c r="Q564" s="236"/>
      <c r="R564" s="236"/>
      <c r="S564" s="236"/>
      <c r="T564" s="237"/>
      <c r="AT564" s="238" t="s">
        <v>147</v>
      </c>
      <c r="AU564" s="238" t="s">
        <v>84</v>
      </c>
      <c r="AV564" s="15" t="s">
        <v>145</v>
      </c>
      <c r="AW564" s="15" t="s">
        <v>31</v>
      </c>
      <c r="AX564" s="15" t="s">
        <v>82</v>
      </c>
      <c r="AY564" s="238" t="s">
        <v>138</v>
      </c>
    </row>
    <row r="565" spans="1:65" s="2" customFormat="1" ht="33" customHeight="1">
      <c r="A565" s="35"/>
      <c r="B565" s="36"/>
      <c r="C565" s="188" t="s">
        <v>422</v>
      </c>
      <c r="D565" s="188" t="s">
        <v>141</v>
      </c>
      <c r="E565" s="189" t="s">
        <v>691</v>
      </c>
      <c r="F565" s="190" t="s">
        <v>692</v>
      </c>
      <c r="G565" s="191" t="s">
        <v>170</v>
      </c>
      <c r="H565" s="192">
        <v>4.9800000000000004</v>
      </c>
      <c r="I565" s="193"/>
      <c r="J565" s="194">
        <f>ROUND(I565*H565,2)</f>
        <v>0</v>
      </c>
      <c r="K565" s="195"/>
      <c r="L565" s="40"/>
      <c r="M565" s="196" t="s">
        <v>1</v>
      </c>
      <c r="N565" s="197" t="s">
        <v>39</v>
      </c>
      <c r="O565" s="72"/>
      <c r="P565" s="198">
        <f>O565*H565</f>
        <v>0</v>
      </c>
      <c r="Q565" s="198">
        <v>0</v>
      </c>
      <c r="R565" s="198">
        <f>Q565*H565</f>
        <v>0</v>
      </c>
      <c r="S565" s="198">
        <v>0</v>
      </c>
      <c r="T565" s="199">
        <f>S565*H565</f>
        <v>0</v>
      </c>
      <c r="U565" s="35"/>
      <c r="V565" s="35"/>
      <c r="W565" s="35"/>
      <c r="X565" s="35"/>
      <c r="Y565" s="35"/>
      <c r="Z565" s="35"/>
      <c r="AA565" s="35"/>
      <c r="AB565" s="35"/>
      <c r="AC565" s="35"/>
      <c r="AD565" s="35"/>
      <c r="AE565" s="35"/>
      <c r="AR565" s="200" t="s">
        <v>187</v>
      </c>
      <c r="AT565" s="200" t="s">
        <v>141</v>
      </c>
      <c r="AU565" s="200" t="s">
        <v>84</v>
      </c>
      <c r="AY565" s="18" t="s">
        <v>138</v>
      </c>
      <c r="BE565" s="201">
        <f>IF(N565="základní",J565,0)</f>
        <v>0</v>
      </c>
      <c r="BF565" s="201">
        <f>IF(N565="snížená",J565,0)</f>
        <v>0</v>
      </c>
      <c r="BG565" s="201">
        <f>IF(N565="zákl. přenesená",J565,0)</f>
        <v>0</v>
      </c>
      <c r="BH565" s="201">
        <f>IF(N565="sníž. přenesená",J565,0)</f>
        <v>0</v>
      </c>
      <c r="BI565" s="201">
        <f>IF(N565="nulová",J565,0)</f>
        <v>0</v>
      </c>
      <c r="BJ565" s="18" t="s">
        <v>82</v>
      </c>
      <c r="BK565" s="201">
        <f>ROUND(I565*H565,2)</f>
        <v>0</v>
      </c>
      <c r="BL565" s="18" t="s">
        <v>187</v>
      </c>
      <c r="BM565" s="200" t="s">
        <v>693</v>
      </c>
    </row>
    <row r="566" spans="1:65" s="2" customFormat="1" ht="19.5">
      <c r="A566" s="35"/>
      <c r="B566" s="36"/>
      <c r="C566" s="37"/>
      <c r="D566" s="202" t="s">
        <v>146</v>
      </c>
      <c r="E566" s="37"/>
      <c r="F566" s="203" t="s">
        <v>692</v>
      </c>
      <c r="G566" s="37"/>
      <c r="H566" s="37"/>
      <c r="I566" s="204"/>
      <c r="J566" s="37"/>
      <c r="K566" s="37"/>
      <c r="L566" s="40"/>
      <c r="M566" s="205"/>
      <c r="N566" s="206"/>
      <c r="O566" s="72"/>
      <c r="P566" s="72"/>
      <c r="Q566" s="72"/>
      <c r="R566" s="72"/>
      <c r="S566" s="72"/>
      <c r="T566" s="73"/>
      <c r="U566" s="35"/>
      <c r="V566" s="35"/>
      <c r="W566" s="35"/>
      <c r="X566" s="35"/>
      <c r="Y566" s="35"/>
      <c r="Z566" s="35"/>
      <c r="AA566" s="35"/>
      <c r="AB566" s="35"/>
      <c r="AC566" s="35"/>
      <c r="AD566" s="35"/>
      <c r="AE566" s="35"/>
      <c r="AT566" s="18" t="s">
        <v>146</v>
      </c>
      <c r="AU566" s="18" t="s">
        <v>84</v>
      </c>
    </row>
    <row r="567" spans="1:65" s="2" customFormat="1" ht="21.75" customHeight="1">
      <c r="A567" s="35"/>
      <c r="B567" s="36"/>
      <c r="C567" s="188" t="s">
        <v>694</v>
      </c>
      <c r="D567" s="188" t="s">
        <v>141</v>
      </c>
      <c r="E567" s="189" t="s">
        <v>695</v>
      </c>
      <c r="F567" s="190" t="s">
        <v>696</v>
      </c>
      <c r="G567" s="191" t="s">
        <v>170</v>
      </c>
      <c r="H567" s="192">
        <v>4.9800000000000004</v>
      </c>
      <c r="I567" s="193"/>
      <c r="J567" s="194">
        <f>ROUND(I567*H567,2)</f>
        <v>0</v>
      </c>
      <c r="K567" s="195"/>
      <c r="L567" s="40"/>
      <c r="M567" s="196" t="s">
        <v>1</v>
      </c>
      <c r="N567" s="197" t="s">
        <v>39</v>
      </c>
      <c r="O567" s="72"/>
      <c r="P567" s="198">
        <f>O567*H567</f>
        <v>0</v>
      </c>
      <c r="Q567" s="198">
        <v>0</v>
      </c>
      <c r="R567" s="198">
        <f>Q567*H567</f>
        <v>0</v>
      </c>
      <c r="S567" s="198">
        <v>0</v>
      </c>
      <c r="T567" s="199">
        <f>S567*H567</f>
        <v>0</v>
      </c>
      <c r="U567" s="35"/>
      <c r="V567" s="35"/>
      <c r="W567" s="35"/>
      <c r="X567" s="35"/>
      <c r="Y567" s="35"/>
      <c r="Z567" s="35"/>
      <c r="AA567" s="35"/>
      <c r="AB567" s="35"/>
      <c r="AC567" s="35"/>
      <c r="AD567" s="35"/>
      <c r="AE567" s="35"/>
      <c r="AR567" s="200" t="s">
        <v>187</v>
      </c>
      <c r="AT567" s="200" t="s">
        <v>141</v>
      </c>
      <c r="AU567" s="200" t="s">
        <v>84</v>
      </c>
      <c r="AY567" s="18" t="s">
        <v>138</v>
      </c>
      <c r="BE567" s="201">
        <f>IF(N567="základní",J567,0)</f>
        <v>0</v>
      </c>
      <c r="BF567" s="201">
        <f>IF(N567="snížená",J567,0)</f>
        <v>0</v>
      </c>
      <c r="BG567" s="201">
        <f>IF(N567="zákl. přenesená",J567,0)</f>
        <v>0</v>
      </c>
      <c r="BH567" s="201">
        <f>IF(N567="sníž. přenesená",J567,0)</f>
        <v>0</v>
      </c>
      <c r="BI567" s="201">
        <f>IF(N567="nulová",J567,0)</f>
        <v>0</v>
      </c>
      <c r="BJ567" s="18" t="s">
        <v>82</v>
      </c>
      <c r="BK567" s="201">
        <f>ROUND(I567*H567,2)</f>
        <v>0</v>
      </c>
      <c r="BL567" s="18" t="s">
        <v>187</v>
      </c>
      <c r="BM567" s="200" t="s">
        <v>697</v>
      </c>
    </row>
    <row r="568" spans="1:65" s="2" customFormat="1" ht="19.5">
      <c r="A568" s="35"/>
      <c r="B568" s="36"/>
      <c r="C568" s="37"/>
      <c r="D568" s="202" t="s">
        <v>146</v>
      </c>
      <c r="E568" s="37"/>
      <c r="F568" s="203" t="s">
        <v>696</v>
      </c>
      <c r="G568" s="37"/>
      <c r="H568" s="37"/>
      <c r="I568" s="204"/>
      <c r="J568" s="37"/>
      <c r="K568" s="37"/>
      <c r="L568" s="40"/>
      <c r="M568" s="205"/>
      <c r="N568" s="206"/>
      <c r="O568" s="72"/>
      <c r="P568" s="72"/>
      <c r="Q568" s="72"/>
      <c r="R568" s="72"/>
      <c r="S568" s="72"/>
      <c r="T568" s="73"/>
      <c r="U568" s="35"/>
      <c r="V568" s="35"/>
      <c r="W568" s="35"/>
      <c r="X568" s="35"/>
      <c r="Y568" s="35"/>
      <c r="Z568" s="35"/>
      <c r="AA568" s="35"/>
      <c r="AB568" s="35"/>
      <c r="AC568" s="35"/>
      <c r="AD568" s="35"/>
      <c r="AE568" s="35"/>
      <c r="AT568" s="18" t="s">
        <v>146</v>
      </c>
      <c r="AU568" s="18" t="s">
        <v>84</v>
      </c>
    </row>
    <row r="569" spans="1:65" s="2" customFormat="1" ht="21.75" customHeight="1">
      <c r="A569" s="35"/>
      <c r="B569" s="36"/>
      <c r="C569" s="188" t="s">
        <v>425</v>
      </c>
      <c r="D569" s="188" t="s">
        <v>141</v>
      </c>
      <c r="E569" s="189" t="s">
        <v>698</v>
      </c>
      <c r="F569" s="190" t="s">
        <v>699</v>
      </c>
      <c r="G569" s="191" t="s">
        <v>170</v>
      </c>
      <c r="H569" s="192">
        <v>4.9800000000000004</v>
      </c>
      <c r="I569" s="193"/>
      <c r="J569" s="194">
        <f>ROUND(I569*H569,2)</f>
        <v>0</v>
      </c>
      <c r="K569" s="195"/>
      <c r="L569" s="40"/>
      <c r="M569" s="196" t="s">
        <v>1</v>
      </c>
      <c r="N569" s="197" t="s">
        <v>39</v>
      </c>
      <c r="O569" s="72"/>
      <c r="P569" s="198">
        <f>O569*H569</f>
        <v>0</v>
      </c>
      <c r="Q569" s="198">
        <v>0</v>
      </c>
      <c r="R569" s="198">
        <f>Q569*H569</f>
        <v>0</v>
      </c>
      <c r="S569" s="198">
        <v>0</v>
      </c>
      <c r="T569" s="199">
        <f>S569*H569</f>
        <v>0</v>
      </c>
      <c r="U569" s="35"/>
      <c r="V569" s="35"/>
      <c r="W569" s="35"/>
      <c r="X569" s="35"/>
      <c r="Y569" s="35"/>
      <c r="Z569" s="35"/>
      <c r="AA569" s="35"/>
      <c r="AB569" s="35"/>
      <c r="AC569" s="35"/>
      <c r="AD569" s="35"/>
      <c r="AE569" s="35"/>
      <c r="AR569" s="200" t="s">
        <v>187</v>
      </c>
      <c r="AT569" s="200" t="s">
        <v>141</v>
      </c>
      <c r="AU569" s="200" t="s">
        <v>84</v>
      </c>
      <c r="AY569" s="18" t="s">
        <v>138</v>
      </c>
      <c r="BE569" s="201">
        <f>IF(N569="základní",J569,0)</f>
        <v>0</v>
      </c>
      <c r="BF569" s="201">
        <f>IF(N569="snížená",J569,0)</f>
        <v>0</v>
      </c>
      <c r="BG569" s="201">
        <f>IF(N569="zákl. přenesená",J569,0)</f>
        <v>0</v>
      </c>
      <c r="BH569" s="201">
        <f>IF(N569="sníž. přenesená",J569,0)</f>
        <v>0</v>
      </c>
      <c r="BI569" s="201">
        <f>IF(N569="nulová",J569,0)</f>
        <v>0</v>
      </c>
      <c r="BJ569" s="18" t="s">
        <v>82</v>
      </c>
      <c r="BK569" s="201">
        <f>ROUND(I569*H569,2)</f>
        <v>0</v>
      </c>
      <c r="BL569" s="18" t="s">
        <v>187</v>
      </c>
      <c r="BM569" s="200" t="s">
        <v>700</v>
      </c>
    </row>
    <row r="570" spans="1:65" s="2" customFormat="1" ht="19.5">
      <c r="A570" s="35"/>
      <c r="B570" s="36"/>
      <c r="C570" s="37"/>
      <c r="D570" s="202" t="s">
        <v>146</v>
      </c>
      <c r="E570" s="37"/>
      <c r="F570" s="203" t="s">
        <v>699</v>
      </c>
      <c r="G570" s="37"/>
      <c r="H570" s="37"/>
      <c r="I570" s="204"/>
      <c r="J570" s="37"/>
      <c r="K570" s="37"/>
      <c r="L570" s="40"/>
      <c r="M570" s="205"/>
      <c r="N570" s="206"/>
      <c r="O570" s="72"/>
      <c r="P570" s="72"/>
      <c r="Q570" s="72"/>
      <c r="R570" s="72"/>
      <c r="S570" s="72"/>
      <c r="T570" s="73"/>
      <c r="U570" s="35"/>
      <c r="V570" s="35"/>
      <c r="W570" s="35"/>
      <c r="X570" s="35"/>
      <c r="Y570" s="35"/>
      <c r="Z570" s="35"/>
      <c r="AA570" s="35"/>
      <c r="AB570" s="35"/>
      <c r="AC570" s="35"/>
      <c r="AD570" s="35"/>
      <c r="AE570" s="35"/>
      <c r="AT570" s="18" t="s">
        <v>146</v>
      </c>
      <c r="AU570" s="18" t="s">
        <v>84</v>
      </c>
    </row>
    <row r="571" spans="1:65" s="2" customFormat="1" ht="21.75" customHeight="1">
      <c r="A571" s="35"/>
      <c r="B571" s="36"/>
      <c r="C571" s="188" t="s">
        <v>701</v>
      </c>
      <c r="D571" s="188" t="s">
        <v>141</v>
      </c>
      <c r="E571" s="189" t="s">
        <v>702</v>
      </c>
      <c r="F571" s="190" t="s">
        <v>703</v>
      </c>
      <c r="G571" s="191" t="s">
        <v>170</v>
      </c>
      <c r="H571" s="192">
        <v>4.9800000000000004</v>
      </c>
      <c r="I571" s="193"/>
      <c r="J571" s="194">
        <f>ROUND(I571*H571,2)</f>
        <v>0</v>
      </c>
      <c r="K571" s="195"/>
      <c r="L571" s="40"/>
      <c r="M571" s="196" t="s">
        <v>1</v>
      </c>
      <c r="N571" s="197" t="s">
        <v>39</v>
      </c>
      <c r="O571" s="72"/>
      <c r="P571" s="198">
        <f>O571*H571</f>
        <v>0</v>
      </c>
      <c r="Q571" s="198">
        <v>0</v>
      </c>
      <c r="R571" s="198">
        <f>Q571*H571</f>
        <v>0</v>
      </c>
      <c r="S571" s="198">
        <v>0</v>
      </c>
      <c r="T571" s="199">
        <f>S571*H571</f>
        <v>0</v>
      </c>
      <c r="U571" s="35"/>
      <c r="V571" s="35"/>
      <c r="W571" s="35"/>
      <c r="X571" s="35"/>
      <c r="Y571" s="35"/>
      <c r="Z571" s="35"/>
      <c r="AA571" s="35"/>
      <c r="AB571" s="35"/>
      <c r="AC571" s="35"/>
      <c r="AD571" s="35"/>
      <c r="AE571" s="35"/>
      <c r="AR571" s="200" t="s">
        <v>187</v>
      </c>
      <c r="AT571" s="200" t="s">
        <v>141</v>
      </c>
      <c r="AU571" s="200" t="s">
        <v>84</v>
      </c>
      <c r="AY571" s="18" t="s">
        <v>138</v>
      </c>
      <c r="BE571" s="201">
        <f>IF(N571="základní",J571,0)</f>
        <v>0</v>
      </c>
      <c r="BF571" s="201">
        <f>IF(N571="snížená",J571,0)</f>
        <v>0</v>
      </c>
      <c r="BG571" s="201">
        <f>IF(N571="zákl. přenesená",J571,0)</f>
        <v>0</v>
      </c>
      <c r="BH571" s="201">
        <f>IF(N571="sníž. přenesená",J571,0)</f>
        <v>0</v>
      </c>
      <c r="BI571" s="201">
        <f>IF(N571="nulová",J571,0)</f>
        <v>0</v>
      </c>
      <c r="BJ571" s="18" t="s">
        <v>82</v>
      </c>
      <c r="BK571" s="201">
        <f>ROUND(I571*H571,2)</f>
        <v>0</v>
      </c>
      <c r="BL571" s="18" t="s">
        <v>187</v>
      </c>
      <c r="BM571" s="200" t="s">
        <v>704</v>
      </c>
    </row>
    <row r="572" spans="1:65" s="2" customFormat="1" ht="19.5">
      <c r="A572" s="35"/>
      <c r="B572" s="36"/>
      <c r="C572" s="37"/>
      <c r="D572" s="202" t="s">
        <v>146</v>
      </c>
      <c r="E572" s="37"/>
      <c r="F572" s="203" t="s">
        <v>703</v>
      </c>
      <c r="G572" s="37"/>
      <c r="H572" s="37"/>
      <c r="I572" s="204"/>
      <c r="J572" s="37"/>
      <c r="K572" s="37"/>
      <c r="L572" s="40"/>
      <c r="M572" s="205"/>
      <c r="N572" s="206"/>
      <c r="O572" s="72"/>
      <c r="P572" s="72"/>
      <c r="Q572" s="72"/>
      <c r="R572" s="72"/>
      <c r="S572" s="72"/>
      <c r="T572" s="73"/>
      <c r="U572" s="35"/>
      <c r="V572" s="35"/>
      <c r="W572" s="35"/>
      <c r="X572" s="35"/>
      <c r="Y572" s="35"/>
      <c r="Z572" s="35"/>
      <c r="AA572" s="35"/>
      <c r="AB572" s="35"/>
      <c r="AC572" s="35"/>
      <c r="AD572" s="35"/>
      <c r="AE572" s="35"/>
      <c r="AT572" s="18" t="s">
        <v>146</v>
      </c>
      <c r="AU572" s="18" t="s">
        <v>84</v>
      </c>
    </row>
    <row r="573" spans="1:65" s="13" customFormat="1" ht="11.25">
      <c r="B573" s="207"/>
      <c r="C573" s="208"/>
      <c r="D573" s="202" t="s">
        <v>147</v>
      </c>
      <c r="E573" s="209" t="s">
        <v>1</v>
      </c>
      <c r="F573" s="210" t="s">
        <v>705</v>
      </c>
      <c r="G573" s="208"/>
      <c r="H573" s="209" t="s">
        <v>1</v>
      </c>
      <c r="I573" s="211"/>
      <c r="J573" s="208"/>
      <c r="K573" s="208"/>
      <c r="L573" s="212"/>
      <c r="M573" s="213"/>
      <c r="N573" s="214"/>
      <c r="O573" s="214"/>
      <c r="P573" s="214"/>
      <c r="Q573" s="214"/>
      <c r="R573" s="214"/>
      <c r="S573" s="214"/>
      <c r="T573" s="215"/>
      <c r="AT573" s="216" t="s">
        <v>147</v>
      </c>
      <c r="AU573" s="216" t="s">
        <v>84</v>
      </c>
      <c r="AV573" s="13" t="s">
        <v>82</v>
      </c>
      <c r="AW573" s="13" t="s">
        <v>31</v>
      </c>
      <c r="AX573" s="13" t="s">
        <v>74</v>
      </c>
      <c r="AY573" s="216" t="s">
        <v>138</v>
      </c>
    </row>
    <row r="574" spans="1:65" s="14" customFormat="1" ht="11.25">
      <c r="B574" s="217"/>
      <c r="C574" s="218"/>
      <c r="D574" s="202" t="s">
        <v>147</v>
      </c>
      <c r="E574" s="219" t="s">
        <v>1</v>
      </c>
      <c r="F574" s="220" t="s">
        <v>706</v>
      </c>
      <c r="G574" s="218"/>
      <c r="H574" s="221">
        <v>1.3</v>
      </c>
      <c r="I574" s="222"/>
      <c r="J574" s="218"/>
      <c r="K574" s="218"/>
      <c r="L574" s="223"/>
      <c r="M574" s="224"/>
      <c r="N574" s="225"/>
      <c r="O574" s="225"/>
      <c r="P574" s="225"/>
      <c r="Q574" s="225"/>
      <c r="R574" s="225"/>
      <c r="S574" s="225"/>
      <c r="T574" s="226"/>
      <c r="AT574" s="227" t="s">
        <v>147</v>
      </c>
      <c r="AU574" s="227" t="s">
        <v>84</v>
      </c>
      <c r="AV574" s="14" t="s">
        <v>84</v>
      </c>
      <c r="AW574" s="14" t="s">
        <v>31</v>
      </c>
      <c r="AX574" s="14" t="s">
        <v>74</v>
      </c>
      <c r="AY574" s="227" t="s">
        <v>138</v>
      </c>
    </row>
    <row r="575" spans="1:65" s="14" customFormat="1" ht="11.25">
      <c r="B575" s="217"/>
      <c r="C575" s="218"/>
      <c r="D575" s="202" t="s">
        <v>147</v>
      </c>
      <c r="E575" s="219" t="s">
        <v>1</v>
      </c>
      <c r="F575" s="220" t="s">
        <v>707</v>
      </c>
      <c r="G575" s="218"/>
      <c r="H575" s="221">
        <v>1.2350000000000001</v>
      </c>
      <c r="I575" s="222"/>
      <c r="J575" s="218"/>
      <c r="K575" s="218"/>
      <c r="L575" s="223"/>
      <c r="M575" s="224"/>
      <c r="N575" s="225"/>
      <c r="O575" s="225"/>
      <c r="P575" s="225"/>
      <c r="Q575" s="225"/>
      <c r="R575" s="225"/>
      <c r="S575" s="225"/>
      <c r="T575" s="226"/>
      <c r="AT575" s="227" t="s">
        <v>147</v>
      </c>
      <c r="AU575" s="227" t="s">
        <v>84</v>
      </c>
      <c r="AV575" s="14" t="s">
        <v>84</v>
      </c>
      <c r="AW575" s="14" t="s">
        <v>31</v>
      </c>
      <c r="AX575" s="14" t="s">
        <v>74</v>
      </c>
      <c r="AY575" s="227" t="s">
        <v>138</v>
      </c>
    </row>
    <row r="576" spans="1:65" s="14" customFormat="1" ht="11.25">
      <c r="B576" s="217"/>
      <c r="C576" s="218"/>
      <c r="D576" s="202" t="s">
        <v>147</v>
      </c>
      <c r="E576" s="219" t="s">
        <v>1</v>
      </c>
      <c r="F576" s="220" t="s">
        <v>707</v>
      </c>
      <c r="G576" s="218"/>
      <c r="H576" s="221">
        <v>1.2350000000000001</v>
      </c>
      <c r="I576" s="222"/>
      <c r="J576" s="218"/>
      <c r="K576" s="218"/>
      <c r="L576" s="223"/>
      <c r="M576" s="224"/>
      <c r="N576" s="225"/>
      <c r="O576" s="225"/>
      <c r="P576" s="225"/>
      <c r="Q576" s="225"/>
      <c r="R576" s="225"/>
      <c r="S576" s="225"/>
      <c r="T576" s="226"/>
      <c r="AT576" s="227" t="s">
        <v>147</v>
      </c>
      <c r="AU576" s="227" t="s">
        <v>84</v>
      </c>
      <c r="AV576" s="14" t="s">
        <v>84</v>
      </c>
      <c r="AW576" s="14" t="s">
        <v>31</v>
      </c>
      <c r="AX576" s="14" t="s">
        <v>74</v>
      </c>
      <c r="AY576" s="227" t="s">
        <v>138</v>
      </c>
    </row>
    <row r="577" spans="1:65" s="14" customFormat="1" ht="11.25">
      <c r="B577" s="217"/>
      <c r="C577" s="218"/>
      <c r="D577" s="202" t="s">
        <v>147</v>
      </c>
      <c r="E577" s="219" t="s">
        <v>1</v>
      </c>
      <c r="F577" s="220" t="s">
        <v>708</v>
      </c>
      <c r="G577" s="218"/>
      <c r="H577" s="221">
        <v>1.21</v>
      </c>
      <c r="I577" s="222"/>
      <c r="J577" s="218"/>
      <c r="K577" s="218"/>
      <c r="L577" s="223"/>
      <c r="M577" s="224"/>
      <c r="N577" s="225"/>
      <c r="O577" s="225"/>
      <c r="P577" s="225"/>
      <c r="Q577" s="225"/>
      <c r="R577" s="225"/>
      <c r="S577" s="225"/>
      <c r="T577" s="226"/>
      <c r="AT577" s="227" t="s">
        <v>147</v>
      </c>
      <c r="AU577" s="227" t="s">
        <v>84</v>
      </c>
      <c r="AV577" s="14" t="s">
        <v>84</v>
      </c>
      <c r="AW577" s="14" t="s">
        <v>31</v>
      </c>
      <c r="AX577" s="14" t="s">
        <v>74</v>
      </c>
      <c r="AY577" s="227" t="s">
        <v>138</v>
      </c>
    </row>
    <row r="578" spans="1:65" s="16" customFormat="1" ht="11.25">
      <c r="B578" s="250"/>
      <c r="C578" s="251"/>
      <c r="D578" s="202" t="s">
        <v>147</v>
      </c>
      <c r="E578" s="252" t="s">
        <v>1</v>
      </c>
      <c r="F578" s="253" t="s">
        <v>205</v>
      </c>
      <c r="G578" s="251"/>
      <c r="H578" s="254">
        <v>4.9800000000000004</v>
      </c>
      <c r="I578" s="255"/>
      <c r="J578" s="251"/>
      <c r="K578" s="251"/>
      <c r="L578" s="256"/>
      <c r="M578" s="257"/>
      <c r="N578" s="258"/>
      <c r="O578" s="258"/>
      <c r="P578" s="258"/>
      <c r="Q578" s="258"/>
      <c r="R578" s="258"/>
      <c r="S578" s="258"/>
      <c r="T578" s="259"/>
      <c r="AT578" s="260" t="s">
        <v>147</v>
      </c>
      <c r="AU578" s="260" t="s">
        <v>84</v>
      </c>
      <c r="AV578" s="16" t="s">
        <v>139</v>
      </c>
      <c r="AW578" s="16" t="s">
        <v>31</v>
      </c>
      <c r="AX578" s="16" t="s">
        <v>74</v>
      </c>
      <c r="AY578" s="260" t="s">
        <v>138</v>
      </c>
    </row>
    <row r="579" spans="1:65" s="15" customFormat="1" ht="11.25">
      <c r="B579" s="228"/>
      <c r="C579" s="229"/>
      <c r="D579" s="202" t="s">
        <v>147</v>
      </c>
      <c r="E579" s="230" t="s">
        <v>1</v>
      </c>
      <c r="F579" s="231" t="s">
        <v>151</v>
      </c>
      <c r="G579" s="229"/>
      <c r="H579" s="232">
        <v>4.9800000000000004</v>
      </c>
      <c r="I579" s="233"/>
      <c r="J579" s="229"/>
      <c r="K579" s="229"/>
      <c r="L579" s="234"/>
      <c r="M579" s="235"/>
      <c r="N579" s="236"/>
      <c r="O579" s="236"/>
      <c r="P579" s="236"/>
      <c r="Q579" s="236"/>
      <c r="R579" s="236"/>
      <c r="S579" s="236"/>
      <c r="T579" s="237"/>
      <c r="AT579" s="238" t="s">
        <v>147</v>
      </c>
      <c r="AU579" s="238" t="s">
        <v>84</v>
      </c>
      <c r="AV579" s="15" t="s">
        <v>145</v>
      </c>
      <c r="AW579" s="15" t="s">
        <v>31</v>
      </c>
      <c r="AX579" s="15" t="s">
        <v>82</v>
      </c>
      <c r="AY579" s="238" t="s">
        <v>138</v>
      </c>
    </row>
    <row r="580" spans="1:65" s="12" customFormat="1" ht="22.9" customHeight="1">
      <c r="B580" s="172"/>
      <c r="C580" s="173"/>
      <c r="D580" s="174" t="s">
        <v>73</v>
      </c>
      <c r="E580" s="186" t="s">
        <v>709</v>
      </c>
      <c r="F580" s="186" t="s">
        <v>710</v>
      </c>
      <c r="G580" s="173"/>
      <c r="H580" s="173"/>
      <c r="I580" s="176"/>
      <c r="J580" s="187">
        <f>BK580</f>
        <v>0</v>
      </c>
      <c r="K580" s="173"/>
      <c r="L580" s="178"/>
      <c r="M580" s="179"/>
      <c r="N580" s="180"/>
      <c r="O580" s="180"/>
      <c r="P580" s="181">
        <f>SUM(P581:P590)</f>
        <v>0</v>
      </c>
      <c r="Q580" s="180"/>
      <c r="R580" s="181">
        <f>SUM(R581:R590)</f>
        <v>0</v>
      </c>
      <c r="S580" s="180"/>
      <c r="T580" s="182">
        <f>SUM(T581:T590)</f>
        <v>0</v>
      </c>
      <c r="AR580" s="183" t="s">
        <v>84</v>
      </c>
      <c r="AT580" s="184" t="s">
        <v>73</v>
      </c>
      <c r="AU580" s="184" t="s">
        <v>82</v>
      </c>
      <c r="AY580" s="183" t="s">
        <v>138</v>
      </c>
      <c r="BK580" s="185">
        <f>SUM(BK581:BK590)</f>
        <v>0</v>
      </c>
    </row>
    <row r="581" spans="1:65" s="2" customFormat="1" ht="55.5" customHeight="1">
      <c r="A581" s="35"/>
      <c r="B581" s="36"/>
      <c r="C581" s="188" t="s">
        <v>429</v>
      </c>
      <c r="D581" s="188" t="s">
        <v>141</v>
      </c>
      <c r="E581" s="189" t="s">
        <v>711</v>
      </c>
      <c r="F581" s="190" t="s">
        <v>712</v>
      </c>
      <c r="G581" s="191" t="s">
        <v>170</v>
      </c>
      <c r="H581" s="192">
        <v>82.162000000000006</v>
      </c>
      <c r="I581" s="193"/>
      <c r="J581" s="194">
        <f>ROUND(I581*H581,2)</f>
        <v>0</v>
      </c>
      <c r="K581" s="195"/>
      <c r="L581" s="40"/>
      <c r="M581" s="196" t="s">
        <v>1</v>
      </c>
      <c r="N581" s="197" t="s">
        <v>39</v>
      </c>
      <c r="O581" s="72"/>
      <c r="P581" s="198">
        <f>O581*H581</f>
        <v>0</v>
      </c>
      <c r="Q581" s="198">
        <v>0</v>
      </c>
      <c r="R581" s="198">
        <f>Q581*H581</f>
        <v>0</v>
      </c>
      <c r="S581" s="198">
        <v>0</v>
      </c>
      <c r="T581" s="199">
        <f>S581*H581</f>
        <v>0</v>
      </c>
      <c r="U581" s="35"/>
      <c r="V581" s="35"/>
      <c r="W581" s="35"/>
      <c r="X581" s="35"/>
      <c r="Y581" s="35"/>
      <c r="Z581" s="35"/>
      <c r="AA581" s="35"/>
      <c r="AB581" s="35"/>
      <c r="AC581" s="35"/>
      <c r="AD581" s="35"/>
      <c r="AE581" s="35"/>
      <c r="AR581" s="200" t="s">
        <v>187</v>
      </c>
      <c r="AT581" s="200" t="s">
        <v>141</v>
      </c>
      <c r="AU581" s="200" t="s">
        <v>84</v>
      </c>
      <c r="AY581" s="18" t="s">
        <v>138</v>
      </c>
      <c r="BE581" s="201">
        <f>IF(N581="základní",J581,0)</f>
        <v>0</v>
      </c>
      <c r="BF581" s="201">
        <f>IF(N581="snížená",J581,0)</f>
        <v>0</v>
      </c>
      <c r="BG581" s="201">
        <f>IF(N581="zákl. přenesená",J581,0)</f>
        <v>0</v>
      </c>
      <c r="BH581" s="201">
        <f>IF(N581="sníž. přenesená",J581,0)</f>
        <v>0</v>
      </c>
      <c r="BI581" s="201">
        <f>IF(N581="nulová",J581,0)</f>
        <v>0</v>
      </c>
      <c r="BJ581" s="18" t="s">
        <v>82</v>
      </c>
      <c r="BK581" s="201">
        <f>ROUND(I581*H581,2)</f>
        <v>0</v>
      </c>
      <c r="BL581" s="18" t="s">
        <v>187</v>
      </c>
      <c r="BM581" s="200" t="s">
        <v>713</v>
      </c>
    </row>
    <row r="582" spans="1:65" s="2" customFormat="1" ht="29.25">
      <c r="A582" s="35"/>
      <c r="B582" s="36"/>
      <c r="C582" s="37"/>
      <c r="D582" s="202" t="s">
        <v>146</v>
      </c>
      <c r="E582" s="37"/>
      <c r="F582" s="203" t="s">
        <v>712</v>
      </c>
      <c r="G582" s="37"/>
      <c r="H582" s="37"/>
      <c r="I582" s="204"/>
      <c r="J582" s="37"/>
      <c r="K582" s="37"/>
      <c r="L582" s="40"/>
      <c r="M582" s="205"/>
      <c r="N582" s="206"/>
      <c r="O582" s="72"/>
      <c r="P582" s="72"/>
      <c r="Q582" s="72"/>
      <c r="R582" s="72"/>
      <c r="S582" s="72"/>
      <c r="T582" s="73"/>
      <c r="U582" s="35"/>
      <c r="V582" s="35"/>
      <c r="W582" s="35"/>
      <c r="X582" s="35"/>
      <c r="Y582" s="35"/>
      <c r="Z582" s="35"/>
      <c r="AA582" s="35"/>
      <c r="AB582" s="35"/>
      <c r="AC582" s="35"/>
      <c r="AD582" s="35"/>
      <c r="AE582" s="35"/>
      <c r="AT582" s="18" t="s">
        <v>146</v>
      </c>
      <c r="AU582" s="18" t="s">
        <v>84</v>
      </c>
    </row>
    <row r="583" spans="1:65" s="2" customFormat="1" ht="16.5" customHeight="1">
      <c r="A583" s="35"/>
      <c r="B583" s="36"/>
      <c r="C583" s="239" t="s">
        <v>714</v>
      </c>
      <c r="D583" s="239" t="s">
        <v>162</v>
      </c>
      <c r="E583" s="240" t="s">
        <v>715</v>
      </c>
      <c r="F583" s="241" t="s">
        <v>716</v>
      </c>
      <c r="G583" s="242" t="s">
        <v>170</v>
      </c>
      <c r="H583" s="243">
        <v>86.27</v>
      </c>
      <c r="I583" s="244"/>
      <c r="J583" s="245">
        <f>ROUND(I583*H583,2)</f>
        <v>0</v>
      </c>
      <c r="K583" s="246"/>
      <c r="L583" s="247"/>
      <c r="M583" s="248" t="s">
        <v>1</v>
      </c>
      <c r="N583" s="249" t="s">
        <v>39</v>
      </c>
      <c r="O583" s="72"/>
      <c r="P583" s="198">
        <f>O583*H583</f>
        <v>0</v>
      </c>
      <c r="Q583" s="198">
        <v>0</v>
      </c>
      <c r="R583" s="198">
        <f>Q583*H583</f>
        <v>0</v>
      </c>
      <c r="S583" s="198">
        <v>0</v>
      </c>
      <c r="T583" s="199">
        <f>S583*H583</f>
        <v>0</v>
      </c>
      <c r="U583" s="35"/>
      <c r="V583" s="35"/>
      <c r="W583" s="35"/>
      <c r="X583" s="35"/>
      <c r="Y583" s="35"/>
      <c r="Z583" s="35"/>
      <c r="AA583" s="35"/>
      <c r="AB583" s="35"/>
      <c r="AC583" s="35"/>
      <c r="AD583" s="35"/>
      <c r="AE583" s="35"/>
      <c r="AR583" s="200" t="s">
        <v>224</v>
      </c>
      <c r="AT583" s="200" t="s">
        <v>162</v>
      </c>
      <c r="AU583" s="200" t="s">
        <v>84</v>
      </c>
      <c r="AY583" s="18" t="s">
        <v>138</v>
      </c>
      <c r="BE583" s="201">
        <f>IF(N583="základní",J583,0)</f>
        <v>0</v>
      </c>
      <c r="BF583" s="201">
        <f>IF(N583="snížená",J583,0)</f>
        <v>0</v>
      </c>
      <c r="BG583" s="201">
        <f>IF(N583="zákl. přenesená",J583,0)</f>
        <v>0</v>
      </c>
      <c r="BH583" s="201">
        <f>IF(N583="sníž. přenesená",J583,0)</f>
        <v>0</v>
      </c>
      <c r="BI583" s="201">
        <f>IF(N583="nulová",J583,0)</f>
        <v>0</v>
      </c>
      <c r="BJ583" s="18" t="s">
        <v>82</v>
      </c>
      <c r="BK583" s="201">
        <f>ROUND(I583*H583,2)</f>
        <v>0</v>
      </c>
      <c r="BL583" s="18" t="s">
        <v>187</v>
      </c>
      <c r="BM583" s="200" t="s">
        <v>717</v>
      </c>
    </row>
    <row r="584" spans="1:65" s="2" customFormat="1" ht="11.25">
      <c r="A584" s="35"/>
      <c r="B584" s="36"/>
      <c r="C584" s="37"/>
      <c r="D584" s="202" t="s">
        <v>146</v>
      </c>
      <c r="E584" s="37"/>
      <c r="F584" s="203" t="s">
        <v>716</v>
      </c>
      <c r="G584" s="37"/>
      <c r="H584" s="37"/>
      <c r="I584" s="204"/>
      <c r="J584" s="37"/>
      <c r="K584" s="37"/>
      <c r="L584" s="40"/>
      <c r="M584" s="205"/>
      <c r="N584" s="206"/>
      <c r="O584" s="72"/>
      <c r="P584" s="72"/>
      <c r="Q584" s="72"/>
      <c r="R584" s="72"/>
      <c r="S584" s="72"/>
      <c r="T584" s="73"/>
      <c r="U584" s="35"/>
      <c r="V584" s="35"/>
      <c r="W584" s="35"/>
      <c r="X584" s="35"/>
      <c r="Y584" s="35"/>
      <c r="Z584" s="35"/>
      <c r="AA584" s="35"/>
      <c r="AB584" s="35"/>
      <c r="AC584" s="35"/>
      <c r="AD584" s="35"/>
      <c r="AE584" s="35"/>
      <c r="AT584" s="18" t="s">
        <v>146</v>
      </c>
      <c r="AU584" s="18" t="s">
        <v>84</v>
      </c>
    </row>
    <row r="585" spans="1:65" s="2" customFormat="1" ht="21.75" customHeight="1">
      <c r="A585" s="35"/>
      <c r="B585" s="36"/>
      <c r="C585" s="239" t="s">
        <v>432</v>
      </c>
      <c r="D585" s="239" t="s">
        <v>162</v>
      </c>
      <c r="E585" s="240" t="s">
        <v>718</v>
      </c>
      <c r="F585" s="241" t="s">
        <v>719</v>
      </c>
      <c r="G585" s="242" t="s">
        <v>200</v>
      </c>
      <c r="H585" s="243">
        <v>43.134999999999998</v>
      </c>
      <c r="I585" s="244"/>
      <c r="J585" s="245">
        <f>ROUND(I585*H585,2)</f>
        <v>0</v>
      </c>
      <c r="K585" s="246"/>
      <c r="L585" s="247"/>
      <c r="M585" s="248" t="s">
        <v>1</v>
      </c>
      <c r="N585" s="249" t="s">
        <v>39</v>
      </c>
      <c r="O585" s="72"/>
      <c r="P585" s="198">
        <f>O585*H585</f>
        <v>0</v>
      </c>
      <c r="Q585" s="198">
        <v>0</v>
      </c>
      <c r="R585" s="198">
        <f>Q585*H585</f>
        <v>0</v>
      </c>
      <c r="S585" s="198">
        <v>0</v>
      </c>
      <c r="T585" s="199">
        <f>S585*H585</f>
        <v>0</v>
      </c>
      <c r="U585" s="35"/>
      <c r="V585" s="35"/>
      <c r="W585" s="35"/>
      <c r="X585" s="35"/>
      <c r="Y585" s="35"/>
      <c r="Z585" s="35"/>
      <c r="AA585" s="35"/>
      <c r="AB585" s="35"/>
      <c r="AC585" s="35"/>
      <c r="AD585" s="35"/>
      <c r="AE585" s="35"/>
      <c r="AR585" s="200" t="s">
        <v>224</v>
      </c>
      <c r="AT585" s="200" t="s">
        <v>162</v>
      </c>
      <c r="AU585" s="200" t="s">
        <v>84</v>
      </c>
      <c r="AY585" s="18" t="s">
        <v>138</v>
      </c>
      <c r="BE585" s="201">
        <f>IF(N585="základní",J585,0)</f>
        <v>0</v>
      </c>
      <c r="BF585" s="201">
        <f>IF(N585="snížená",J585,0)</f>
        <v>0</v>
      </c>
      <c r="BG585" s="201">
        <f>IF(N585="zákl. přenesená",J585,0)</f>
        <v>0</v>
      </c>
      <c r="BH585" s="201">
        <f>IF(N585="sníž. přenesená",J585,0)</f>
        <v>0</v>
      </c>
      <c r="BI585" s="201">
        <f>IF(N585="nulová",J585,0)</f>
        <v>0</v>
      </c>
      <c r="BJ585" s="18" t="s">
        <v>82</v>
      </c>
      <c r="BK585" s="201">
        <f>ROUND(I585*H585,2)</f>
        <v>0</v>
      </c>
      <c r="BL585" s="18" t="s">
        <v>187</v>
      </c>
      <c r="BM585" s="200" t="s">
        <v>720</v>
      </c>
    </row>
    <row r="586" spans="1:65" s="2" customFormat="1" ht="11.25">
      <c r="A586" s="35"/>
      <c r="B586" s="36"/>
      <c r="C586" s="37"/>
      <c r="D586" s="202" t="s">
        <v>146</v>
      </c>
      <c r="E586" s="37"/>
      <c r="F586" s="203" t="s">
        <v>719</v>
      </c>
      <c r="G586" s="37"/>
      <c r="H586" s="37"/>
      <c r="I586" s="204"/>
      <c r="J586" s="37"/>
      <c r="K586" s="37"/>
      <c r="L586" s="40"/>
      <c r="M586" s="205"/>
      <c r="N586" s="206"/>
      <c r="O586" s="72"/>
      <c r="P586" s="72"/>
      <c r="Q586" s="72"/>
      <c r="R586" s="72"/>
      <c r="S586" s="72"/>
      <c r="T586" s="73"/>
      <c r="U586" s="35"/>
      <c r="V586" s="35"/>
      <c r="W586" s="35"/>
      <c r="X586" s="35"/>
      <c r="Y586" s="35"/>
      <c r="Z586" s="35"/>
      <c r="AA586" s="35"/>
      <c r="AB586" s="35"/>
      <c r="AC586" s="35"/>
      <c r="AD586" s="35"/>
      <c r="AE586" s="35"/>
      <c r="AT586" s="18" t="s">
        <v>146</v>
      </c>
      <c r="AU586" s="18" t="s">
        <v>84</v>
      </c>
    </row>
    <row r="587" spans="1:65" s="2" customFormat="1" ht="33" customHeight="1">
      <c r="A587" s="35"/>
      <c r="B587" s="36"/>
      <c r="C587" s="188" t="s">
        <v>721</v>
      </c>
      <c r="D587" s="188" t="s">
        <v>141</v>
      </c>
      <c r="E587" s="189" t="s">
        <v>722</v>
      </c>
      <c r="F587" s="190" t="s">
        <v>723</v>
      </c>
      <c r="G587" s="191" t="s">
        <v>170</v>
      </c>
      <c r="H587" s="192">
        <v>217.97399999999999</v>
      </c>
      <c r="I587" s="193"/>
      <c r="J587" s="194">
        <f>ROUND(I587*H587,2)</f>
        <v>0</v>
      </c>
      <c r="K587" s="195"/>
      <c r="L587" s="40"/>
      <c r="M587" s="196" t="s">
        <v>1</v>
      </c>
      <c r="N587" s="197" t="s">
        <v>39</v>
      </c>
      <c r="O587" s="72"/>
      <c r="P587" s="198">
        <f>O587*H587</f>
        <v>0</v>
      </c>
      <c r="Q587" s="198">
        <v>0</v>
      </c>
      <c r="R587" s="198">
        <f>Q587*H587</f>
        <v>0</v>
      </c>
      <c r="S587" s="198">
        <v>0</v>
      </c>
      <c r="T587" s="199">
        <f>S587*H587</f>
        <v>0</v>
      </c>
      <c r="U587" s="35"/>
      <c r="V587" s="35"/>
      <c r="W587" s="35"/>
      <c r="X587" s="35"/>
      <c r="Y587" s="35"/>
      <c r="Z587" s="35"/>
      <c r="AA587" s="35"/>
      <c r="AB587" s="35"/>
      <c r="AC587" s="35"/>
      <c r="AD587" s="35"/>
      <c r="AE587" s="35"/>
      <c r="AR587" s="200" t="s">
        <v>187</v>
      </c>
      <c r="AT587" s="200" t="s">
        <v>141</v>
      </c>
      <c r="AU587" s="200" t="s">
        <v>84</v>
      </c>
      <c r="AY587" s="18" t="s">
        <v>138</v>
      </c>
      <c r="BE587" s="201">
        <f>IF(N587="základní",J587,0)</f>
        <v>0</v>
      </c>
      <c r="BF587" s="201">
        <f>IF(N587="snížená",J587,0)</f>
        <v>0</v>
      </c>
      <c r="BG587" s="201">
        <f>IF(N587="zákl. přenesená",J587,0)</f>
        <v>0</v>
      </c>
      <c r="BH587" s="201">
        <f>IF(N587="sníž. přenesená",J587,0)</f>
        <v>0</v>
      </c>
      <c r="BI587" s="201">
        <f>IF(N587="nulová",J587,0)</f>
        <v>0</v>
      </c>
      <c r="BJ587" s="18" t="s">
        <v>82</v>
      </c>
      <c r="BK587" s="201">
        <f>ROUND(I587*H587,2)</f>
        <v>0</v>
      </c>
      <c r="BL587" s="18" t="s">
        <v>187</v>
      </c>
      <c r="BM587" s="200" t="s">
        <v>724</v>
      </c>
    </row>
    <row r="588" spans="1:65" s="2" customFormat="1" ht="19.5">
      <c r="A588" s="35"/>
      <c r="B588" s="36"/>
      <c r="C588" s="37"/>
      <c r="D588" s="202" t="s">
        <v>146</v>
      </c>
      <c r="E588" s="37"/>
      <c r="F588" s="203" t="s">
        <v>723</v>
      </c>
      <c r="G588" s="37"/>
      <c r="H588" s="37"/>
      <c r="I588" s="204"/>
      <c r="J588" s="37"/>
      <c r="K588" s="37"/>
      <c r="L588" s="40"/>
      <c r="M588" s="205"/>
      <c r="N588" s="206"/>
      <c r="O588" s="72"/>
      <c r="P588" s="72"/>
      <c r="Q588" s="72"/>
      <c r="R588" s="72"/>
      <c r="S588" s="72"/>
      <c r="T588" s="73"/>
      <c r="U588" s="35"/>
      <c r="V588" s="35"/>
      <c r="W588" s="35"/>
      <c r="X588" s="35"/>
      <c r="Y588" s="35"/>
      <c r="Z588" s="35"/>
      <c r="AA588" s="35"/>
      <c r="AB588" s="35"/>
      <c r="AC588" s="35"/>
      <c r="AD588" s="35"/>
      <c r="AE588" s="35"/>
      <c r="AT588" s="18" t="s">
        <v>146</v>
      </c>
      <c r="AU588" s="18" t="s">
        <v>84</v>
      </c>
    </row>
    <row r="589" spans="1:65" s="2" customFormat="1" ht="33" customHeight="1">
      <c r="A589" s="35"/>
      <c r="B589" s="36"/>
      <c r="C589" s="188" t="s">
        <v>436</v>
      </c>
      <c r="D589" s="188" t="s">
        <v>141</v>
      </c>
      <c r="E589" s="189" t="s">
        <v>725</v>
      </c>
      <c r="F589" s="190" t="s">
        <v>726</v>
      </c>
      <c r="G589" s="191" t="s">
        <v>170</v>
      </c>
      <c r="H589" s="192">
        <v>164.32400000000001</v>
      </c>
      <c r="I589" s="193"/>
      <c r="J589" s="194">
        <f>ROUND(I589*H589,2)</f>
        <v>0</v>
      </c>
      <c r="K589" s="195"/>
      <c r="L589" s="40"/>
      <c r="M589" s="196" t="s">
        <v>1</v>
      </c>
      <c r="N589" s="197" t="s">
        <v>39</v>
      </c>
      <c r="O589" s="72"/>
      <c r="P589" s="198">
        <f>O589*H589</f>
        <v>0</v>
      </c>
      <c r="Q589" s="198">
        <v>0</v>
      </c>
      <c r="R589" s="198">
        <f>Q589*H589</f>
        <v>0</v>
      </c>
      <c r="S589" s="198">
        <v>0</v>
      </c>
      <c r="T589" s="199">
        <f>S589*H589</f>
        <v>0</v>
      </c>
      <c r="U589" s="35"/>
      <c r="V589" s="35"/>
      <c r="W589" s="35"/>
      <c r="X589" s="35"/>
      <c r="Y589" s="35"/>
      <c r="Z589" s="35"/>
      <c r="AA589" s="35"/>
      <c r="AB589" s="35"/>
      <c r="AC589" s="35"/>
      <c r="AD589" s="35"/>
      <c r="AE589" s="35"/>
      <c r="AR589" s="200" t="s">
        <v>187</v>
      </c>
      <c r="AT589" s="200" t="s">
        <v>141</v>
      </c>
      <c r="AU589" s="200" t="s">
        <v>84</v>
      </c>
      <c r="AY589" s="18" t="s">
        <v>138</v>
      </c>
      <c r="BE589" s="201">
        <f>IF(N589="základní",J589,0)</f>
        <v>0</v>
      </c>
      <c r="BF589" s="201">
        <f>IF(N589="snížená",J589,0)</f>
        <v>0</v>
      </c>
      <c r="BG589" s="201">
        <f>IF(N589="zákl. přenesená",J589,0)</f>
        <v>0</v>
      </c>
      <c r="BH589" s="201">
        <f>IF(N589="sníž. přenesená",J589,0)</f>
        <v>0</v>
      </c>
      <c r="BI589" s="201">
        <f>IF(N589="nulová",J589,0)</f>
        <v>0</v>
      </c>
      <c r="BJ589" s="18" t="s">
        <v>82</v>
      </c>
      <c r="BK589" s="201">
        <f>ROUND(I589*H589,2)</f>
        <v>0</v>
      </c>
      <c r="BL589" s="18" t="s">
        <v>187</v>
      </c>
      <c r="BM589" s="200" t="s">
        <v>727</v>
      </c>
    </row>
    <row r="590" spans="1:65" s="2" customFormat="1" ht="29.25">
      <c r="A590" s="35"/>
      <c r="B590" s="36"/>
      <c r="C590" s="37"/>
      <c r="D590" s="202" t="s">
        <v>146</v>
      </c>
      <c r="E590" s="37"/>
      <c r="F590" s="203" t="s">
        <v>726</v>
      </c>
      <c r="G590" s="37"/>
      <c r="H590" s="37"/>
      <c r="I590" s="204"/>
      <c r="J590" s="37"/>
      <c r="K590" s="37"/>
      <c r="L590" s="40"/>
      <c r="M590" s="205"/>
      <c r="N590" s="206"/>
      <c r="O590" s="72"/>
      <c r="P590" s="72"/>
      <c r="Q590" s="72"/>
      <c r="R590" s="72"/>
      <c r="S590" s="72"/>
      <c r="T590" s="73"/>
      <c r="U590" s="35"/>
      <c r="V590" s="35"/>
      <c r="W590" s="35"/>
      <c r="X590" s="35"/>
      <c r="Y590" s="35"/>
      <c r="Z590" s="35"/>
      <c r="AA590" s="35"/>
      <c r="AB590" s="35"/>
      <c r="AC590" s="35"/>
      <c r="AD590" s="35"/>
      <c r="AE590" s="35"/>
      <c r="AT590" s="18" t="s">
        <v>146</v>
      </c>
      <c r="AU590" s="18" t="s">
        <v>84</v>
      </c>
    </row>
    <row r="591" spans="1:65" s="12" customFormat="1" ht="25.9" customHeight="1">
      <c r="B591" s="172"/>
      <c r="C591" s="173"/>
      <c r="D591" s="174" t="s">
        <v>73</v>
      </c>
      <c r="E591" s="175" t="s">
        <v>728</v>
      </c>
      <c r="F591" s="175" t="s">
        <v>729</v>
      </c>
      <c r="G591" s="173"/>
      <c r="H591" s="173"/>
      <c r="I591" s="176"/>
      <c r="J591" s="177">
        <f>BK591</f>
        <v>0</v>
      </c>
      <c r="K591" s="173"/>
      <c r="L591" s="178"/>
      <c r="M591" s="179"/>
      <c r="N591" s="180"/>
      <c r="O591" s="180"/>
      <c r="P591" s="181">
        <f>P592+P595+P598</f>
        <v>0</v>
      </c>
      <c r="Q591" s="180"/>
      <c r="R591" s="181">
        <f>R592+R595+R598</f>
        <v>0</v>
      </c>
      <c r="S591" s="180"/>
      <c r="T591" s="182">
        <f>T592+T595+T598</f>
        <v>0</v>
      </c>
      <c r="AR591" s="183" t="s">
        <v>167</v>
      </c>
      <c r="AT591" s="184" t="s">
        <v>73</v>
      </c>
      <c r="AU591" s="184" t="s">
        <v>74</v>
      </c>
      <c r="AY591" s="183" t="s">
        <v>138</v>
      </c>
      <c r="BK591" s="185">
        <f>BK592+BK595+BK598</f>
        <v>0</v>
      </c>
    </row>
    <row r="592" spans="1:65" s="12" customFormat="1" ht="22.9" customHeight="1">
      <c r="B592" s="172"/>
      <c r="C592" s="173"/>
      <c r="D592" s="174" t="s">
        <v>73</v>
      </c>
      <c r="E592" s="186" t="s">
        <v>730</v>
      </c>
      <c r="F592" s="186" t="s">
        <v>731</v>
      </c>
      <c r="G592" s="173"/>
      <c r="H592" s="173"/>
      <c r="I592" s="176"/>
      <c r="J592" s="187">
        <f>BK592</f>
        <v>0</v>
      </c>
      <c r="K592" s="173"/>
      <c r="L592" s="178"/>
      <c r="M592" s="179"/>
      <c r="N592" s="180"/>
      <c r="O592" s="180"/>
      <c r="P592" s="181">
        <f>SUM(P593:P594)</f>
        <v>0</v>
      </c>
      <c r="Q592" s="180"/>
      <c r="R592" s="181">
        <f>SUM(R593:R594)</f>
        <v>0</v>
      </c>
      <c r="S592" s="180"/>
      <c r="T592" s="182">
        <f>SUM(T593:T594)</f>
        <v>0</v>
      </c>
      <c r="AR592" s="183" t="s">
        <v>167</v>
      </c>
      <c r="AT592" s="184" t="s">
        <v>73</v>
      </c>
      <c r="AU592" s="184" t="s">
        <v>82</v>
      </c>
      <c r="AY592" s="183" t="s">
        <v>138</v>
      </c>
      <c r="BK592" s="185">
        <f>SUM(BK593:BK594)</f>
        <v>0</v>
      </c>
    </row>
    <row r="593" spans="1:65" s="2" customFormat="1" ht="16.5" customHeight="1">
      <c r="A593" s="35"/>
      <c r="B593" s="36"/>
      <c r="C593" s="188" t="s">
        <v>732</v>
      </c>
      <c r="D593" s="188" t="s">
        <v>141</v>
      </c>
      <c r="E593" s="189" t="s">
        <v>733</v>
      </c>
      <c r="F593" s="190" t="s">
        <v>734</v>
      </c>
      <c r="G593" s="191" t="s">
        <v>383</v>
      </c>
      <c r="H593" s="192">
        <v>1</v>
      </c>
      <c r="I593" s="193"/>
      <c r="J593" s="194">
        <f>ROUND(I593*H593,2)</f>
        <v>0</v>
      </c>
      <c r="K593" s="195"/>
      <c r="L593" s="40"/>
      <c r="M593" s="196" t="s">
        <v>1</v>
      </c>
      <c r="N593" s="197" t="s">
        <v>39</v>
      </c>
      <c r="O593" s="72"/>
      <c r="P593" s="198">
        <f>O593*H593</f>
        <v>0</v>
      </c>
      <c r="Q593" s="198">
        <v>0</v>
      </c>
      <c r="R593" s="198">
        <f>Q593*H593</f>
        <v>0</v>
      </c>
      <c r="S593" s="198">
        <v>0</v>
      </c>
      <c r="T593" s="199">
        <f>S593*H593</f>
        <v>0</v>
      </c>
      <c r="U593" s="35"/>
      <c r="V593" s="35"/>
      <c r="W593" s="35"/>
      <c r="X593" s="35"/>
      <c r="Y593" s="35"/>
      <c r="Z593" s="35"/>
      <c r="AA593" s="35"/>
      <c r="AB593" s="35"/>
      <c r="AC593" s="35"/>
      <c r="AD593" s="35"/>
      <c r="AE593" s="35"/>
      <c r="AR593" s="200" t="s">
        <v>145</v>
      </c>
      <c r="AT593" s="200" t="s">
        <v>141</v>
      </c>
      <c r="AU593" s="200" t="s">
        <v>84</v>
      </c>
      <c r="AY593" s="18" t="s">
        <v>138</v>
      </c>
      <c r="BE593" s="201">
        <f>IF(N593="základní",J593,0)</f>
        <v>0</v>
      </c>
      <c r="BF593" s="201">
        <f>IF(N593="snížená",J593,0)</f>
        <v>0</v>
      </c>
      <c r="BG593" s="201">
        <f>IF(N593="zákl. přenesená",J593,0)</f>
        <v>0</v>
      </c>
      <c r="BH593" s="201">
        <f>IF(N593="sníž. přenesená",J593,0)</f>
        <v>0</v>
      </c>
      <c r="BI593" s="201">
        <f>IF(N593="nulová",J593,0)</f>
        <v>0</v>
      </c>
      <c r="BJ593" s="18" t="s">
        <v>82</v>
      </c>
      <c r="BK593" s="201">
        <f>ROUND(I593*H593,2)</f>
        <v>0</v>
      </c>
      <c r="BL593" s="18" t="s">
        <v>145</v>
      </c>
      <c r="BM593" s="200" t="s">
        <v>735</v>
      </c>
    </row>
    <row r="594" spans="1:65" s="2" customFormat="1" ht="11.25">
      <c r="A594" s="35"/>
      <c r="B594" s="36"/>
      <c r="C594" s="37"/>
      <c r="D594" s="202" t="s">
        <v>146</v>
      </c>
      <c r="E594" s="37"/>
      <c r="F594" s="203" t="s">
        <v>734</v>
      </c>
      <c r="G594" s="37"/>
      <c r="H594" s="37"/>
      <c r="I594" s="204"/>
      <c r="J594" s="37"/>
      <c r="K594" s="37"/>
      <c r="L594" s="40"/>
      <c r="M594" s="205"/>
      <c r="N594" s="206"/>
      <c r="O594" s="72"/>
      <c r="P594" s="72"/>
      <c r="Q594" s="72"/>
      <c r="R594" s="72"/>
      <c r="S594" s="72"/>
      <c r="T594" s="73"/>
      <c r="U594" s="35"/>
      <c r="V594" s="35"/>
      <c r="W594" s="35"/>
      <c r="X594" s="35"/>
      <c r="Y594" s="35"/>
      <c r="Z594" s="35"/>
      <c r="AA594" s="35"/>
      <c r="AB594" s="35"/>
      <c r="AC594" s="35"/>
      <c r="AD594" s="35"/>
      <c r="AE594" s="35"/>
      <c r="AT594" s="18" t="s">
        <v>146</v>
      </c>
      <c r="AU594" s="18" t="s">
        <v>84</v>
      </c>
    </row>
    <row r="595" spans="1:65" s="12" customFormat="1" ht="22.9" customHeight="1">
      <c r="B595" s="172"/>
      <c r="C595" s="173"/>
      <c r="D595" s="174" t="s">
        <v>73</v>
      </c>
      <c r="E595" s="186" t="s">
        <v>736</v>
      </c>
      <c r="F595" s="186" t="s">
        <v>737</v>
      </c>
      <c r="G595" s="173"/>
      <c r="H595" s="173"/>
      <c r="I595" s="176"/>
      <c r="J595" s="187">
        <f>BK595</f>
        <v>0</v>
      </c>
      <c r="K595" s="173"/>
      <c r="L595" s="178"/>
      <c r="M595" s="179"/>
      <c r="N595" s="180"/>
      <c r="O595" s="180"/>
      <c r="P595" s="181">
        <f>SUM(P596:P597)</f>
        <v>0</v>
      </c>
      <c r="Q595" s="180"/>
      <c r="R595" s="181">
        <f>SUM(R596:R597)</f>
        <v>0</v>
      </c>
      <c r="S595" s="180"/>
      <c r="T595" s="182">
        <f>SUM(T596:T597)</f>
        <v>0</v>
      </c>
      <c r="AR595" s="183" t="s">
        <v>167</v>
      </c>
      <c r="AT595" s="184" t="s">
        <v>73</v>
      </c>
      <c r="AU595" s="184" t="s">
        <v>82</v>
      </c>
      <c r="AY595" s="183" t="s">
        <v>138</v>
      </c>
      <c r="BK595" s="185">
        <f>SUM(BK596:BK597)</f>
        <v>0</v>
      </c>
    </row>
    <row r="596" spans="1:65" s="2" customFormat="1" ht="16.5" customHeight="1">
      <c r="A596" s="35"/>
      <c r="B596" s="36"/>
      <c r="C596" s="188" t="s">
        <v>439</v>
      </c>
      <c r="D596" s="188" t="s">
        <v>141</v>
      </c>
      <c r="E596" s="189" t="s">
        <v>738</v>
      </c>
      <c r="F596" s="190" t="s">
        <v>737</v>
      </c>
      <c r="G596" s="191" t="s">
        <v>383</v>
      </c>
      <c r="H596" s="192">
        <v>1</v>
      </c>
      <c r="I596" s="193"/>
      <c r="J596" s="194">
        <f>ROUND(I596*H596,2)</f>
        <v>0</v>
      </c>
      <c r="K596" s="195"/>
      <c r="L596" s="40"/>
      <c r="M596" s="196" t="s">
        <v>1</v>
      </c>
      <c r="N596" s="197" t="s">
        <v>39</v>
      </c>
      <c r="O596" s="72"/>
      <c r="P596" s="198">
        <f>O596*H596</f>
        <v>0</v>
      </c>
      <c r="Q596" s="198">
        <v>0</v>
      </c>
      <c r="R596" s="198">
        <f>Q596*H596</f>
        <v>0</v>
      </c>
      <c r="S596" s="198">
        <v>0</v>
      </c>
      <c r="T596" s="199">
        <f>S596*H596</f>
        <v>0</v>
      </c>
      <c r="U596" s="35"/>
      <c r="V596" s="35"/>
      <c r="W596" s="35"/>
      <c r="X596" s="35"/>
      <c r="Y596" s="35"/>
      <c r="Z596" s="35"/>
      <c r="AA596" s="35"/>
      <c r="AB596" s="35"/>
      <c r="AC596" s="35"/>
      <c r="AD596" s="35"/>
      <c r="AE596" s="35"/>
      <c r="AR596" s="200" t="s">
        <v>145</v>
      </c>
      <c r="AT596" s="200" t="s">
        <v>141</v>
      </c>
      <c r="AU596" s="200" t="s">
        <v>84</v>
      </c>
      <c r="AY596" s="18" t="s">
        <v>138</v>
      </c>
      <c r="BE596" s="201">
        <f>IF(N596="základní",J596,0)</f>
        <v>0</v>
      </c>
      <c r="BF596" s="201">
        <f>IF(N596="snížená",J596,0)</f>
        <v>0</v>
      </c>
      <c r="BG596" s="201">
        <f>IF(N596="zákl. přenesená",J596,0)</f>
        <v>0</v>
      </c>
      <c r="BH596" s="201">
        <f>IF(N596="sníž. přenesená",J596,0)</f>
        <v>0</v>
      </c>
      <c r="BI596" s="201">
        <f>IF(N596="nulová",J596,0)</f>
        <v>0</v>
      </c>
      <c r="BJ596" s="18" t="s">
        <v>82</v>
      </c>
      <c r="BK596" s="201">
        <f>ROUND(I596*H596,2)</f>
        <v>0</v>
      </c>
      <c r="BL596" s="18" t="s">
        <v>145</v>
      </c>
      <c r="BM596" s="200" t="s">
        <v>739</v>
      </c>
    </row>
    <row r="597" spans="1:65" s="2" customFormat="1" ht="11.25">
      <c r="A597" s="35"/>
      <c r="B597" s="36"/>
      <c r="C597" s="37"/>
      <c r="D597" s="202" t="s">
        <v>146</v>
      </c>
      <c r="E597" s="37"/>
      <c r="F597" s="203" t="s">
        <v>737</v>
      </c>
      <c r="G597" s="37"/>
      <c r="H597" s="37"/>
      <c r="I597" s="204"/>
      <c r="J597" s="37"/>
      <c r="K597" s="37"/>
      <c r="L597" s="40"/>
      <c r="M597" s="205"/>
      <c r="N597" s="206"/>
      <c r="O597" s="72"/>
      <c r="P597" s="72"/>
      <c r="Q597" s="72"/>
      <c r="R597" s="72"/>
      <c r="S597" s="72"/>
      <c r="T597" s="73"/>
      <c r="U597" s="35"/>
      <c r="V597" s="35"/>
      <c r="W597" s="35"/>
      <c r="X597" s="35"/>
      <c r="Y597" s="35"/>
      <c r="Z597" s="35"/>
      <c r="AA597" s="35"/>
      <c r="AB597" s="35"/>
      <c r="AC597" s="35"/>
      <c r="AD597" s="35"/>
      <c r="AE597" s="35"/>
      <c r="AT597" s="18" t="s">
        <v>146</v>
      </c>
      <c r="AU597" s="18" t="s">
        <v>84</v>
      </c>
    </row>
    <row r="598" spans="1:65" s="12" customFormat="1" ht="22.9" customHeight="1">
      <c r="B598" s="172"/>
      <c r="C598" s="173"/>
      <c r="D598" s="174" t="s">
        <v>73</v>
      </c>
      <c r="E598" s="186" t="s">
        <v>740</v>
      </c>
      <c r="F598" s="186" t="s">
        <v>741</v>
      </c>
      <c r="G598" s="173"/>
      <c r="H598" s="173"/>
      <c r="I598" s="176"/>
      <c r="J598" s="187">
        <f>BK598</f>
        <v>0</v>
      </c>
      <c r="K598" s="173"/>
      <c r="L598" s="178"/>
      <c r="M598" s="179"/>
      <c r="N598" s="180"/>
      <c r="O598" s="180"/>
      <c r="P598" s="181">
        <f>SUM(P599:P602)</f>
        <v>0</v>
      </c>
      <c r="Q598" s="180"/>
      <c r="R598" s="181">
        <f>SUM(R599:R602)</f>
        <v>0</v>
      </c>
      <c r="S598" s="180"/>
      <c r="T598" s="182">
        <f>SUM(T599:T602)</f>
        <v>0</v>
      </c>
      <c r="AR598" s="183" t="s">
        <v>167</v>
      </c>
      <c r="AT598" s="184" t="s">
        <v>73</v>
      </c>
      <c r="AU598" s="184" t="s">
        <v>82</v>
      </c>
      <c r="AY598" s="183" t="s">
        <v>138</v>
      </c>
      <c r="BK598" s="185">
        <f>SUM(BK599:BK602)</f>
        <v>0</v>
      </c>
    </row>
    <row r="599" spans="1:65" s="2" customFormat="1" ht="16.5" customHeight="1">
      <c r="A599" s="35"/>
      <c r="B599" s="36"/>
      <c r="C599" s="188" t="s">
        <v>742</v>
      </c>
      <c r="D599" s="188" t="s">
        <v>141</v>
      </c>
      <c r="E599" s="189" t="s">
        <v>743</v>
      </c>
      <c r="F599" s="190" t="s">
        <v>744</v>
      </c>
      <c r="G599" s="191" t="s">
        <v>383</v>
      </c>
      <c r="H599" s="192">
        <v>1</v>
      </c>
      <c r="I599" s="193"/>
      <c r="J599" s="194">
        <f>ROUND(I599*H599,2)</f>
        <v>0</v>
      </c>
      <c r="K599" s="195"/>
      <c r="L599" s="40"/>
      <c r="M599" s="196" t="s">
        <v>1</v>
      </c>
      <c r="N599" s="197" t="s">
        <v>39</v>
      </c>
      <c r="O599" s="72"/>
      <c r="P599" s="198">
        <f>O599*H599</f>
        <v>0</v>
      </c>
      <c r="Q599" s="198">
        <v>0</v>
      </c>
      <c r="R599" s="198">
        <f>Q599*H599</f>
        <v>0</v>
      </c>
      <c r="S599" s="198">
        <v>0</v>
      </c>
      <c r="T599" s="199">
        <f>S599*H599</f>
        <v>0</v>
      </c>
      <c r="U599" s="35"/>
      <c r="V599" s="35"/>
      <c r="W599" s="35"/>
      <c r="X599" s="35"/>
      <c r="Y599" s="35"/>
      <c r="Z599" s="35"/>
      <c r="AA599" s="35"/>
      <c r="AB599" s="35"/>
      <c r="AC599" s="35"/>
      <c r="AD599" s="35"/>
      <c r="AE599" s="35"/>
      <c r="AR599" s="200" t="s">
        <v>145</v>
      </c>
      <c r="AT599" s="200" t="s">
        <v>141</v>
      </c>
      <c r="AU599" s="200" t="s">
        <v>84</v>
      </c>
      <c r="AY599" s="18" t="s">
        <v>138</v>
      </c>
      <c r="BE599" s="201">
        <f>IF(N599="základní",J599,0)</f>
        <v>0</v>
      </c>
      <c r="BF599" s="201">
        <f>IF(N599="snížená",J599,0)</f>
        <v>0</v>
      </c>
      <c r="BG599" s="201">
        <f>IF(N599="zákl. přenesená",J599,0)</f>
        <v>0</v>
      </c>
      <c r="BH599" s="201">
        <f>IF(N599="sníž. přenesená",J599,0)</f>
        <v>0</v>
      </c>
      <c r="BI599" s="201">
        <f>IF(N599="nulová",J599,0)</f>
        <v>0</v>
      </c>
      <c r="BJ599" s="18" t="s">
        <v>82</v>
      </c>
      <c r="BK599" s="201">
        <f>ROUND(I599*H599,2)</f>
        <v>0</v>
      </c>
      <c r="BL599" s="18" t="s">
        <v>145</v>
      </c>
      <c r="BM599" s="200" t="s">
        <v>745</v>
      </c>
    </row>
    <row r="600" spans="1:65" s="2" customFormat="1" ht="11.25">
      <c r="A600" s="35"/>
      <c r="B600" s="36"/>
      <c r="C600" s="37"/>
      <c r="D600" s="202" t="s">
        <v>146</v>
      </c>
      <c r="E600" s="37"/>
      <c r="F600" s="203" t="s">
        <v>744</v>
      </c>
      <c r="G600" s="37"/>
      <c r="H600" s="37"/>
      <c r="I600" s="204"/>
      <c r="J600" s="37"/>
      <c r="K600" s="37"/>
      <c r="L600" s="40"/>
      <c r="M600" s="205"/>
      <c r="N600" s="206"/>
      <c r="O600" s="72"/>
      <c r="P600" s="72"/>
      <c r="Q600" s="72"/>
      <c r="R600" s="72"/>
      <c r="S600" s="72"/>
      <c r="T600" s="73"/>
      <c r="U600" s="35"/>
      <c r="V600" s="35"/>
      <c r="W600" s="35"/>
      <c r="X600" s="35"/>
      <c r="Y600" s="35"/>
      <c r="Z600" s="35"/>
      <c r="AA600" s="35"/>
      <c r="AB600" s="35"/>
      <c r="AC600" s="35"/>
      <c r="AD600" s="35"/>
      <c r="AE600" s="35"/>
      <c r="AT600" s="18" t="s">
        <v>146</v>
      </c>
      <c r="AU600" s="18" t="s">
        <v>84</v>
      </c>
    </row>
    <row r="601" spans="1:65" s="2" customFormat="1" ht="16.5" customHeight="1">
      <c r="A601" s="35"/>
      <c r="B601" s="36"/>
      <c r="C601" s="188" t="s">
        <v>444</v>
      </c>
      <c r="D601" s="188" t="s">
        <v>141</v>
      </c>
      <c r="E601" s="189" t="s">
        <v>746</v>
      </c>
      <c r="F601" s="190" t="s">
        <v>747</v>
      </c>
      <c r="G601" s="191" t="s">
        <v>383</v>
      </c>
      <c r="H601" s="192">
        <v>1</v>
      </c>
      <c r="I601" s="193"/>
      <c r="J601" s="194">
        <f>ROUND(I601*H601,2)</f>
        <v>0</v>
      </c>
      <c r="K601" s="195"/>
      <c r="L601" s="40"/>
      <c r="M601" s="196" t="s">
        <v>1</v>
      </c>
      <c r="N601" s="197" t="s">
        <v>39</v>
      </c>
      <c r="O601" s="72"/>
      <c r="P601" s="198">
        <f>O601*H601</f>
        <v>0</v>
      </c>
      <c r="Q601" s="198">
        <v>0</v>
      </c>
      <c r="R601" s="198">
        <f>Q601*H601</f>
        <v>0</v>
      </c>
      <c r="S601" s="198">
        <v>0</v>
      </c>
      <c r="T601" s="199">
        <f>S601*H601</f>
        <v>0</v>
      </c>
      <c r="U601" s="35"/>
      <c r="V601" s="35"/>
      <c r="W601" s="35"/>
      <c r="X601" s="35"/>
      <c r="Y601" s="35"/>
      <c r="Z601" s="35"/>
      <c r="AA601" s="35"/>
      <c r="AB601" s="35"/>
      <c r="AC601" s="35"/>
      <c r="AD601" s="35"/>
      <c r="AE601" s="35"/>
      <c r="AR601" s="200" t="s">
        <v>145</v>
      </c>
      <c r="AT601" s="200" t="s">
        <v>141</v>
      </c>
      <c r="AU601" s="200" t="s">
        <v>84</v>
      </c>
      <c r="AY601" s="18" t="s">
        <v>138</v>
      </c>
      <c r="BE601" s="201">
        <f>IF(N601="základní",J601,0)</f>
        <v>0</v>
      </c>
      <c r="BF601" s="201">
        <f>IF(N601="snížená",J601,0)</f>
        <v>0</v>
      </c>
      <c r="BG601" s="201">
        <f>IF(N601="zákl. přenesená",J601,0)</f>
        <v>0</v>
      </c>
      <c r="BH601" s="201">
        <f>IF(N601="sníž. přenesená",J601,0)</f>
        <v>0</v>
      </c>
      <c r="BI601" s="201">
        <f>IF(N601="nulová",J601,0)</f>
        <v>0</v>
      </c>
      <c r="BJ601" s="18" t="s">
        <v>82</v>
      </c>
      <c r="BK601" s="201">
        <f>ROUND(I601*H601,2)</f>
        <v>0</v>
      </c>
      <c r="BL601" s="18" t="s">
        <v>145</v>
      </c>
      <c r="BM601" s="200" t="s">
        <v>748</v>
      </c>
    </row>
    <row r="602" spans="1:65" s="2" customFormat="1" ht="11.25">
      <c r="A602" s="35"/>
      <c r="B602" s="36"/>
      <c r="C602" s="37"/>
      <c r="D602" s="202" t="s">
        <v>146</v>
      </c>
      <c r="E602" s="37"/>
      <c r="F602" s="203" t="s">
        <v>747</v>
      </c>
      <c r="G602" s="37"/>
      <c r="H602" s="37"/>
      <c r="I602" s="204"/>
      <c r="J602" s="37"/>
      <c r="K602" s="37"/>
      <c r="L602" s="40"/>
      <c r="M602" s="262"/>
      <c r="N602" s="263"/>
      <c r="O602" s="264"/>
      <c r="P602" s="264"/>
      <c r="Q602" s="264"/>
      <c r="R602" s="264"/>
      <c r="S602" s="264"/>
      <c r="T602" s="265"/>
      <c r="U602" s="35"/>
      <c r="V602" s="35"/>
      <c r="W602" s="35"/>
      <c r="X602" s="35"/>
      <c r="Y602" s="35"/>
      <c r="Z602" s="35"/>
      <c r="AA602" s="35"/>
      <c r="AB602" s="35"/>
      <c r="AC602" s="35"/>
      <c r="AD602" s="35"/>
      <c r="AE602" s="35"/>
      <c r="AT602" s="18" t="s">
        <v>146</v>
      </c>
      <c r="AU602" s="18" t="s">
        <v>84</v>
      </c>
    </row>
    <row r="603" spans="1:65" s="2" customFormat="1" ht="6.95" customHeight="1">
      <c r="A603" s="35"/>
      <c r="B603" s="55"/>
      <c r="C603" s="56"/>
      <c r="D603" s="56"/>
      <c r="E603" s="56"/>
      <c r="F603" s="56"/>
      <c r="G603" s="56"/>
      <c r="H603" s="56"/>
      <c r="I603" s="56"/>
      <c r="J603" s="56"/>
      <c r="K603" s="56"/>
      <c r="L603" s="40"/>
      <c r="M603" s="35"/>
      <c r="O603" s="35"/>
      <c r="P603" s="35"/>
      <c r="Q603" s="35"/>
      <c r="R603" s="35"/>
      <c r="S603" s="35"/>
      <c r="T603" s="35"/>
      <c r="U603" s="35"/>
      <c r="V603" s="35"/>
      <c r="W603" s="35"/>
      <c r="X603" s="35"/>
      <c r="Y603" s="35"/>
      <c r="Z603" s="35"/>
      <c r="AA603" s="35"/>
      <c r="AB603" s="35"/>
      <c r="AC603" s="35"/>
      <c r="AD603" s="35"/>
      <c r="AE603" s="35"/>
    </row>
  </sheetData>
  <sheetProtection algorithmName="SHA-512" hashValue="fe8cec5agYlgWaps6Mvz0fouDWkNV6o/Pgc5z3OYLCSe1XavU/mzAQH/AiwSI5spEY5RStWM4eKu++AoHv0W4Q==" saltValue="MFSUgunNQuV1ovslwUlbShWqD/ExG/xHP1asljnLf9HXC/UqBu6ckw/oU7mX1rl6WFtSKgtEbEeebEsbMhWjlg==" spinCount="100000" sheet="1" objects="1" scenarios="1" formatColumns="0" formatRows="0" autoFilter="0"/>
  <autoFilter ref="C137:K602"/>
  <mergeCells count="9">
    <mergeCell ref="E87:H87"/>
    <mergeCell ref="E128:H128"/>
    <mergeCell ref="E130:H13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6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AT2" s="18" t="s">
        <v>87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84</v>
      </c>
    </row>
    <row r="4" spans="1:46" s="1" customFormat="1" ht="24.95" customHeight="1">
      <c r="B4" s="21"/>
      <c r="D4" s="111" t="s">
        <v>94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08" t="str">
        <f>'Rekapitulace stavby'!K6</f>
        <v>Nové mesto nad Metují - oprava bytu č.5 - PROJEKČNÍ ROZPOČET</v>
      </c>
      <c r="F7" s="309"/>
      <c r="G7" s="309"/>
      <c r="H7" s="309"/>
      <c r="L7" s="21"/>
    </row>
    <row r="8" spans="1:46" s="2" customFormat="1" ht="12" customHeight="1">
      <c r="A8" s="35"/>
      <c r="B8" s="40"/>
      <c r="C8" s="35"/>
      <c r="D8" s="113" t="s">
        <v>95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0" t="s">
        <v>749</v>
      </c>
      <c r="F9" s="311"/>
      <c r="G9" s="311"/>
      <c r="H9" s="311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26</v>
      </c>
      <c r="G12" s="35"/>
      <c r="H12" s="35"/>
      <c r="I12" s="113" t="s">
        <v>22</v>
      </c>
      <c r="J12" s="115" t="str">
        <f>'Rekapitulace stavby'!AN8</f>
        <v>20. 1. 2021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tr">
        <f>IF('Rekapitulace stavby'!E11="","",'Rekapitulace stavby'!E11)</f>
        <v xml:space="preserve"> </v>
      </c>
      <c r="F15" s="35"/>
      <c r="G15" s="35"/>
      <c r="H15" s="35"/>
      <c r="I15" s="113" t="s">
        <v>27</v>
      </c>
      <c r="J15" s="11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28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2" t="str">
        <f>'Rekapitulace stavby'!E14</f>
        <v>Vyplň údaj</v>
      </c>
      <c r="F18" s="313"/>
      <c r="G18" s="313"/>
      <c r="H18" s="313"/>
      <c r="I18" s="113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30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27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32</v>
      </c>
      <c r="E23" s="35"/>
      <c r="F23" s="35"/>
      <c r="G23" s="35"/>
      <c r="H23" s="35"/>
      <c r="I23" s="113" t="s">
        <v>25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3" t="s">
        <v>27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33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4" t="s">
        <v>1</v>
      </c>
      <c r="F27" s="314"/>
      <c r="G27" s="314"/>
      <c r="H27" s="314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34</v>
      </c>
      <c r="E30" s="35"/>
      <c r="F30" s="35"/>
      <c r="G30" s="35"/>
      <c r="H30" s="35"/>
      <c r="I30" s="35"/>
      <c r="J30" s="121">
        <f>ROUND(J124,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36</v>
      </c>
      <c r="G32" s="35"/>
      <c r="H32" s="35"/>
      <c r="I32" s="122" t="s">
        <v>35</v>
      </c>
      <c r="J32" s="122" t="s">
        <v>37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38</v>
      </c>
      <c r="E33" s="113" t="s">
        <v>39</v>
      </c>
      <c r="F33" s="124">
        <f>ROUND((SUM(BE124:BE264)),  2)</f>
        <v>0</v>
      </c>
      <c r="G33" s="35"/>
      <c r="H33" s="35"/>
      <c r="I33" s="125">
        <v>0.21</v>
      </c>
      <c r="J33" s="124">
        <f>ROUND(((SUM(BE124:BE264))*I33),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40</v>
      </c>
      <c r="F34" s="124">
        <f>ROUND((SUM(BF124:BF264)),  2)</f>
        <v>0</v>
      </c>
      <c r="G34" s="35"/>
      <c r="H34" s="35"/>
      <c r="I34" s="125">
        <v>0.15</v>
      </c>
      <c r="J34" s="124">
        <f>ROUND(((SUM(BF124:BF264))*I34),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41</v>
      </c>
      <c r="F35" s="124">
        <f>ROUND((SUM(BG124:BG264)),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42</v>
      </c>
      <c r="F36" s="124">
        <f>ROUND((SUM(BH124:BH264)),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43</v>
      </c>
      <c r="F37" s="124">
        <f>ROUND((SUM(BI124:BI264)),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44</v>
      </c>
      <c r="E39" s="128"/>
      <c r="F39" s="128"/>
      <c r="G39" s="129" t="s">
        <v>45</v>
      </c>
      <c r="H39" s="130" t="s">
        <v>46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47</v>
      </c>
      <c r="E50" s="134"/>
      <c r="F50" s="134"/>
      <c r="G50" s="133" t="s">
        <v>48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35" t="s">
        <v>49</v>
      </c>
      <c r="E61" s="136"/>
      <c r="F61" s="137" t="s">
        <v>50</v>
      </c>
      <c r="G61" s="135" t="s">
        <v>49</v>
      </c>
      <c r="H61" s="136"/>
      <c r="I61" s="136"/>
      <c r="J61" s="138" t="s">
        <v>50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3" t="s">
        <v>51</v>
      </c>
      <c r="E65" s="139"/>
      <c r="F65" s="139"/>
      <c r="G65" s="133" t="s">
        <v>52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35" t="s">
        <v>49</v>
      </c>
      <c r="E76" s="136"/>
      <c r="F76" s="137" t="s">
        <v>50</v>
      </c>
      <c r="G76" s="135" t="s">
        <v>49</v>
      </c>
      <c r="H76" s="136"/>
      <c r="I76" s="136"/>
      <c r="J76" s="138" t="s">
        <v>50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97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26.25" customHeight="1">
      <c r="A85" s="35"/>
      <c r="B85" s="36"/>
      <c r="C85" s="37"/>
      <c r="D85" s="37"/>
      <c r="E85" s="315" t="str">
        <f>E7</f>
        <v>Nové mesto nad Metují - oprava bytu č.5 - PROJEKČNÍ ROZPOČET</v>
      </c>
      <c r="F85" s="316"/>
      <c r="G85" s="316"/>
      <c r="H85" s="316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95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7" t="str">
        <f>E9</f>
        <v>D.UT - Vytápění</v>
      </c>
      <c r="F87" s="317"/>
      <c r="G87" s="317"/>
      <c r="H87" s="317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20. 1. 2021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30" t="s">
        <v>30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98</v>
      </c>
      <c r="D94" s="145"/>
      <c r="E94" s="145"/>
      <c r="F94" s="145"/>
      <c r="G94" s="145"/>
      <c r="H94" s="145"/>
      <c r="I94" s="145"/>
      <c r="J94" s="146" t="s">
        <v>99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100</v>
      </c>
      <c r="D96" s="37"/>
      <c r="E96" s="37"/>
      <c r="F96" s="37"/>
      <c r="G96" s="37"/>
      <c r="H96" s="37"/>
      <c r="I96" s="37"/>
      <c r="J96" s="85">
        <f>J124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101</v>
      </c>
    </row>
    <row r="97" spans="1:31" s="9" customFormat="1" ht="24.95" customHeight="1">
      <c r="B97" s="148"/>
      <c r="C97" s="149"/>
      <c r="D97" s="150" t="s">
        <v>750</v>
      </c>
      <c r="E97" s="151"/>
      <c r="F97" s="151"/>
      <c r="G97" s="151"/>
      <c r="H97" s="151"/>
      <c r="I97" s="151"/>
      <c r="J97" s="152">
        <f>J125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109</v>
      </c>
      <c r="E98" s="157"/>
      <c r="F98" s="157"/>
      <c r="G98" s="157"/>
      <c r="H98" s="157"/>
      <c r="I98" s="157"/>
      <c r="J98" s="158">
        <f>J126</f>
        <v>0</v>
      </c>
      <c r="K98" s="155"/>
      <c r="L98" s="159"/>
    </row>
    <row r="99" spans="1:31" s="10" customFormat="1" ht="19.899999999999999" customHeight="1">
      <c r="B99" s="154"/>
      <c r="C99" s="155"/>
      <c r="D99" s="156" t="s">
        <v>751</v>
      </c>
      <c r="E99" s="157"/>
      <c r="F99" s="157"/>
      <c r="G99" s="157"/>
      <c r="H99" s="157"/>
      <c r="I99" s="157"/>
      <c r="J99" s="158">
        <f>J151</f>
        <v>0</v>
      </c>
      <c r="K99" s="155"/>
      <c r="L99" s="159"/>
    </row>
    <row r="100" spans="1:31" s="10" customFormat="1" ht="19.899999999999999" customHeight="1">
      <c r="B100" s="154"/>
      <c r="C100" s="155"/>
      <c r="D100" s="156" t="s">
        <v>752</v>
      </c>
      <c r="E100" s="157"/>
      <c r="F100" s="157"/>
      <c r="G100" s="157"/>
      <c r="H100" s="157"/>
      <c r="I100" s="157"/>
      <c r="J100" s="158">
        <f>J182</f>
        <v>0</v>
      </c>
      <c r="K100" s="155"/>
      <c r="L100" s="159"/>
    </row>
    <row r="101" spans="1:31" s="10" customFormat="1" ht="19.899999999999999" customHeight="1">
      <c r="B101" s="154"/>
      <c r="C101" s="155"/>
      <c r="D101" s="156" t="s">
        <v>753</v>
      </c>
      <c r="E101" s="157"/>
      <c r="F101" s="157"/>
      <c r="G101" s="157"/>
      <c r="H101" s="157"/>
      <c r="I101" s="157"/>
      <c r="J101" s="158">
        <f>J211</f>
        <v>0</v>
      </c>
      <c r="K101" s="155"/>
      <c r="L101" s="159"/>
    </row>
    <row r="102" spans="1:31" s="10" customFormat="1" ht="19.899999999999999" customHeight="1">
      <c r="B102" s="154"/>
      <c r="C102" s="155"/>
      <c r="D102" s="156" t="s">
        <v>754</v>
      </c>
      <c r="E102" s="157"/>
      <c r="F102" s="157"/>
      <c r="G102" s="157"/>
      <c r="H102" s="157"/>
      <c r="I102" s="157"/>
      <c r="J102" s="158">
        <f>J232</f>
        <v>0</v>
      </c>
      <c r="K102" s="155"/>
      <c r="L102" s="159"/>
    </row>
    <row r="103" spans="1:31" s="9" customFormat="1" ht="24.95" customHeight="1">
      <c r="B103" s="148"/>
      <c r="C103" s="149"/>
      <c r="D103" s="150" t="s">
        <v>755</v>
      </c>
      <c r="E103" s="151"/>
      <c r="F103" s="151"/>
      <c r="G103" s="151"/>
      <c r="H103" s="151"/>
      <c r="I103" s="151"/>
      <c r="J103" s="152">
        <f>J249</f>
        <v>0</v>
      </c>
      <c r="K103" s="149"/>
      <c r="L103" s="153"/>
    </row>
    <row r="104" spans="1:31" s="9" customFormat="1" ht="24.95" customHeight="1">
      <c r="B104" s="148"/>
      <c r="C104" s="149"/>
      <c r="D104" s="150" t="s">
        <v>756</v>
      </c>
      <c r="E104" s="151"/>
      <c r="F104" s="151"/>
      <c r="G104" s="151"/>
      <c r="H104" s="151"/>
      <c r="I104" s="151"/>
      <c r="J104" s="152">
        <f>J258</f>
        <v>0</v>
      </c>
      <c r="K104" s="149"/>
      <c r="L104" s="153"/>
    </row>
    <row r="105" spans="1:31" s="2" customFormat="1" ht="21.75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6.95" customHeight="1">
      <c r="A106" s="35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pans="1:31" s="2" customFormat="1" ht="6.95" customHeight="1">
      <c r="A110" s="35"/>
      <c r="B110" s="57"/>
      <c r="C110" s="58"/>
      <c r="D110" s="58"/>
      <c r="E110" s="58"/>
      <c r="F110" s="58"/>
      <c r="G110" s="58"/>
      <c r="H110" s="58"/>
      <c r="I110" s="58"/>
      <c r="J110" s="58"/>
      <c r="K110" s="58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24.95" customHeight="1">
      <c r="A111" s="35"/>
      <c r="B111" s="36"/>
      <c r="C111" s="24" t="s">
        <v>124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16</v>
      </c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26.25" customHeight="1">
      <c r="A114" s="35"/>
      <c r="B114" s="36"/>
      <c r="C114" s="37"/>
      <c r="D114" s="37"/>
      <c r="E114" s="315" t="str">
        <f>E7</f>
        <v>Nové mesto nad Metují - oprava bytu č.5 - PROJEKČNÍ ROZPOČET</v>
      </c>
      <c r="F114" s="316"/>
      <c r="G114" s="316"/>
      <c r="H114" s="316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30" t="s">
        <v>95</v>
      </c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6.5" customHeight="1">
      <c r="A116" s="35"/>
      <c r="B116" s="36"/>
      <c r="C116" s="37"/>
      <c r="D116" s="37"/>
      <c r="E116" s="267" t="str">
        <f>E9</f>
        <v>D.UT - Vytápění</v>
      </c>
      <c r="F116" s="317"/>
      <c r="G116" s="317"/>
      <c r="H116" s="31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2" customHeight="1">
      <c r="A118" s="35"/>
      <c r="B118" s="36"/>
      <c r="C118" s="30" t="s">
        <v>20</v>
      </c>
      <c r="D118" s="37"/>
      <c r="E118" s="37"/>
      <c r="F118" s="28" t="str">
        <f>F12</f>
        <v xml:space="preserve"> </v>
      </c>
      <c r="G118" s="37"/>
      <c r="H118" s="37"/>
      <c r="I118" s="30" t="s">
        <v>22</v>
      </c>
      <c r="J118" s="67" t="str">
        <f>IF(J12="","",J12)</f>
        <v>20. 1. 2021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6.95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2" customHeight="1">
      <c r="A120" s="35"/>
      <c r="B120" s="36"/>
      <c r="C120" s="30" t="s">
        <v>24</v>
      </c>
      <c r="D120" s="37"/>
      <c r="E120" s="37"/>
      <c r="F120" s="28" t="str">
        <f>E15</f>
        <v xml:space="preserve"> </v>
      </c>
      <c r="G120" s="37"/>
      <c r="H120" s="37"/>
      <c r="I120" s="30" t="s">
        <v>30</v>
      </c>
      <c r="J120" s="33" t="str">
        <f>E21</f>
        <v xml:space="preserve"> 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2" customHeight="1">
      <c r="A121" s="35"/>
      <c r="B121" s="36"/>
      <c r="C121" s="30" t="s">
        <v>28</v>
      </c>
      <c r="D121" s="37"/>
      <c r="E121" s="37"/>
      <c r="F121" s="28" t="str">
        <f>IF(E18="","",E18)</f>
        <v>Vyplň údaj</v>
      </c>
      <c r="G121" s="37"/>
      <c r="H121" s="37"/>
      <c r="I121" s="30" t="s">
        <v>32</v>
      </c>
      <c r="J121" s="33" t="str">
        <f>E24</f>
        <v xml:space="preserve"> 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0.3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11" customFormat="1" ht="29.25" customHeight="1">
      <c r="A123" s="160"/>
      <c r="B123" s="161"/>
      <c r="C123" s="162" t="s">
        <v>125</v>
      </c>
      <c r="D123" s="163" t="s">
        <v>59</v>
      </c>
      <c r="E123" s="163" t="s">
        <v>55</v>
      </c>
      <c r="F123" s="163" t="s">
        <v>56</v>
      </c>
      <c r="G123" s="163" t="s">
        <v>126</v>
      </c>
      <c r="H123" s="163" t="s">
        <v>127</v>
      </c>
      <c r="I123" s="163" t="s">
        <v>128</v>
      </c>
      <c r="J123" s="164" t="s">
        <v>99</v>
      </c>
      <c r="K123" s="165" t="s">
        <v>129</v>
      </c>
      <c r="L123" s="166"/>
      <c r="M123" s="76" t="s">
        <v>1</v>
      </c>
      <c r="N123" s="77" t="s">
        <v>38</v>
      </c>
      <c r="O123" s="77" t="s">
        <v>130</v>
      </c>
      <c r="P123" s="77" t="s">
        <v>131</v>
      </c>
      <c r="Q123" s="77" t="s">
        <v>132</v>
      </c>
      <c r="R123" s="77" t="s">
        <v>133</v>
      </c>
      <c r="S123" s="77" t="s">
        <v>134</v>
      </c>
      <c r="T123" s="78" t="s">
        <v>135</v>
      </c>
      <c r="U123" s="160"/>
      <c r="V123" s="160"/>
      <c r="W123" s="160"/>
      <c r="X123" s="160"/>
      <c r="Y123" s="160"/>
      <c r="Z123" s="160"/>
      <c r="AA123" s="160"/>
      <c r="AB123" s="160"/>
      <c r="AC123" s="160"/>
      <c r="AD123" s="160"/>
      <c r="AE123" s="160"/>
    </row>
    <row r="124" spans="1:65" s="2" customFormat="1" ht="22.9" customHeight="1">
      <c r="A124" s="35"/>
      <c r="B124" s="36"/>
      <c r="C124" s="83" t="s">
        <v>136</v>
      </c>
      <c r="D124" s="37"/>
      <c r="E124" s="37"/>
      <c r="F124" s="37"/>
      <c r="G124" s="37"/>
      <c r="H124" s="37"/>
      <c r="I124" s="37"/>
      <c r="J124" s="167">
        <f>BK124</f>
        <v>0</v>
      </c>
      <c r="K124" s="37"/>
      <c r="L124" s="40"/>
      <c r="M124" s="79"/>
      <c r="N124" s="168"/>
      <c r="O124" s="80"/>
      <c r="P124" s="169">
        <f>P125+P249+P258</f>
        <v>0</v>
      </c>
      <c r="Q124" s="80"/>
      <c r="R124" s="169">
        <f>R125+R249+R258</f>
        <v>0</v>
      </c>
      <c r="S124" s="80"/>
      <c r="T124" s="170">
        <f>T125+T249+T258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73</v>
      </c>
      <c r="AU124" s="18" t="s">
        <v>101</v>
      </c>
      <c r="BK124" s="171">
        <f>BK125+BK249+BK258</f>
        <v>0</v>
      </c>
    </row>
    <row r="125" spans="1:65" s="12" customFormat="1" ht="25.9" customHeight="1">
      <c r="B125" s="172"/>
      <c r="C125" s="173"/>
      <c r="D125" s="174" t="s">
        <v>73</v>
      </c>
      <c r="E125" s="175" t="s">
        <v>357</v>
      </c>
      <c r="F125" s="175" t="s">
        <v>757</v>
      </c>
      <c r="G125" s="173"/>
      <c r="H125" s="173"/>
      <c r="I125" s="176"/>
      <c r="J125" s="177">
        <f>BK125</f>
        <v>0</v>
      </c>
      <c r="K125" s="173"/>
      <c r="L125" s="178"/>
      <c r="M125" s="179"/>
      <c r="N125" s="180"/>
      <c r="O125" s="180"/>
      <c r="P125" s="181">
        <f>P126+P151+P182+P211+P232</f>
        <v>0</v>
      </c>
      <c r="Q125" s="180"/>
      <c r="R125" s="181">
        <f>R126+R151+R182+R211+R232</f>
        <v>0</v>
      </c>
      <c r="S125" s="180"/>
      <c r="T125" s="182">
        <f>T126+T151+T182+T211+T232</f>
        <v>0</v>
      </c>
      <c r="AR125" s="183" t="s">
        <v>84</v>
      </c>
      <c r="AT125" s="184" t="s">
        <v>73</v>
      </c>
      <c r="AU125" s="184" t="s">
        <v>74</v>
      </c>
      <c r="AY125" s="183" t="s">
        <v>138</v>
      </c>
      <c r="BK125" s="185">
        <f>BK126+BK151+BK182+BK211+BK232</f>
        <v>0</v>
      </c>
    </row>
    <row r="126" spans="1:65" s="12" customFormat="1" ht="22.9" customHeight="1">
      <c r="B126" s="172"/>
      <c r="C126" s="173"/>
      <c r="D126" s="174" t="s">
        <v>73</v>
      </c>
      <c r="E126" s="186" t="s">
        <v>358</v>
      </c>
      <c r="F126" s="186" t="s">
        <v>359</v>
      </c>
      <c r="G126" s="173"/>
      <c r="H126" s="173"/>
      <c r="I126" s="176"/>
      <c r="J126" s="187">
        <f>BK126</f>
        <v>0</v>
      </c>
      <c r="K126" s="173"/>
      <c r="L126" s="178"/>
      <c r="M126" s="179"/>
      <c r="N126" s="180"/>
      <c r="O126" s="180"/>
      <c r="P126" s="181">
        <f>SUM(P127:P150)</f>
        <v>0</v>
      </c>
      <c r="Q126" s="180"/>
      <c r="R126" s="181">
        <f>SUM(R127:R150)</f>
        <v>0</v>
      </c>
      <c r="S126" s="180"/>
      <c r="T126" s="182">
        <f>SUM(T127:T150)</f>
        <v>0</v>
      </c>
      <c r="AR126" s="183" t="s">
        <v>84</v>
      </c>
      <c r="AT126" s="184" t="s">
        <v>73</v>
      </c>
      <c r="AU126" s="184" t="s">
        <v>82</v>
      </c>
      <c r="AY126" s="183" t="s">
        <v>138</v>
      </c>
      <c r="BK126" s="185">
        <f>SUM(BK127:BK150)</f>
        <v>0</v>
      </c>
    </row>
    <row r="127" spans="1:65" s="2" customFormat="1" ht="33" customHeight="1">
      <c r="A127" s="35"/>
      <c r="B127" s="36"/>
      <c r="C127" s="188" t="s">
        <v>82</v>
      </c>
      <c r="D127" s="188" t="s">
        <v>141</v>
      </c>
      <c r="E127" s="189" t="s">
        <v>758</v>
      </c>
      <c r="F127" s="190" t="s">
        <v>759</v>
      </c>
      <c r="G127" s="191" t="s">
        <v>200</v>
      </c>
      <c r="H127" s="192">
        <v>85.8</v>
      </c>
      <c r="I127" s="193"/>
      <c r="J127" s="194">
        <f>ROUND(I127*H127,2)</f>
        <v>0</v>
      </c>
      <c r="K127" s="195"/>
      <c r="L127" s="40"/>
      <c r="M127" s="196" t="s">
        <v>1</v>
      </c>
      <c r="N127" s="197" t="s">
        <v>39</v>
      </c>
      <c r="O127" s="72"/>
      <c r="P127" s="198">
        <f>O127*H127</f>
        <v>0</v>
      </c>
      <c r="Q127" s="198">
        <v>0</v>
      </c>
      <c r="R127" s="198">
        <f>Q127*H127</f>
        <v>0</v>
      </c>
      <c r="S127" s="198">
        <v>0</v>
      </c>
      <c r="T127" s="19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0" t="s">
        <v>187</v>
      </c>
      <c r="AT127" s="200" t="s">
        <v>141</v>
      </c>
      <c r="AU127" s="200" t="s">
        <v>84</v>
      </c>
      <c r="AY127" s="18" t="s">
        <v>138</v>
      </c>
      <c r="BE127" s="201">
        <f>IF(N127="základní",J127,0)</f>
        <v>0</v>
      </c>
      <c r="BF127" s="201">
        <f>IF(N127="snížená",J127,0)</f>
        <v>0</v>
      </c>
      <c r="BG127" s="201">
        <f>IF(N127="zákl. přenesená",J127,0)</f>
        <v>0</v>
      </c>
      <c r="BH127" s="201">
        <f>IF(N127="sníž. přenesená",J127,0)</f>
        <v>0</v>
      </c>
      <c r="BI127" s="201">
        <f>IF(N127="nulová",J127,0)</f>
        <v>0</v>
      </c>
      <c r="BJ127" s="18" t="s">
        <v>82</v>
      </c>
      <c r="BK127" s="201">
        <f>ROUND(I127*H127,2)</f>
        <v>0</v>
      </c>
      <c r="BL127" s="18" t="s">
        <v>187</v>
      </c>
      <c r="BM127" s="200" t="s">
        <v>84</v>
      </c>
    </row>
    <row r="128" spans="1:65" s="2" customFormat="1" ht="19.5">
      <c r="A128" s="35"/>
      <c r="B128" s="36"/>
      <c r="C128" s="37"/>
      <c r="D128" s="202" t="s">
        <v>146</v>
      </c>
      <c r="E128" s="37"/>
      <c r="F128" s="203" t="s">
        <v>759</v>
      </c>
      <c r="G128" s="37"/>
      <c r="H128" s="37"/>
      <c r="I128" s="204"/>
      <c r="J128" s="37"/>
      <c r="K128" s="37"/>
      <c r="L128" s="40"/>
      <c r="M128" s="205"/>
      <c r="N128" s="206"/>
      <c r="O128" s="72"/>
      <c r="P128" s="72"/>
      <c r="Q128" s="72"/>
      <c r="R128" s="72"/>
      <c r="S128" s="72"/>
      <c r="T128" s="73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146</v>
      </c>
      <c r="AU128" s="18" t="s">
        <v>84</v>
      </c>
    </row>
    <row r="129" spans="1:65" s="14" customFormat="1" ht="11.25">
      <c r="B129" s="217"/>
      <c r="C129" s="218"/>
      <c r="D129" s="202" t="s">
        <v>147</v>
      </c>
      <c r="E129" s="219" t="s">
        <v>1</v>
      </c>
      <c r="F129" s="220" t="s">
        <v>760</v>
      </c>
      <c r="G129" s="218"/>
      <c r="H129" s="221">
        <v>85.8</v>
      </c>
      <c r="I129" s="222"/>
      <c r="J129" s="218"/>
      <c r="K129" s="218"/>
      <c r="L129" s="223"/>
      <c r="M129" s="224"/>
      <c r="N129" s="225"/>
      <c r="O129" s="225"/>
      <c r="P129" s="225"/>
      <c r="Q129" s="225"/>
      <c r="R129" s="225"/>
      <c r="S129" s="225"/>
      <c r="T129" s="226"/>
      <c r="AT129" s="227" t="s">
        <v>147</v>
      </c>
      <c r="AU129" s="227" t="s">
        <v>84</v>
      </c>
      <c r="AV129" s="14" t="s">
        <v>84</v>
      </c>
      <c r="AW129" s="14" t="s">
        <v>31</v>
      </c>
      <c r="AX129" s="14" t="s">
        <v>74</v>
      </c>
      <c r="AY129" s="227" t="s">
        <v>138</v>
      </c>
    </row>
    <row r="130" spans="1:65" s="15" customFormat="1" ht="11.25">
      <c r="B130" s="228"/>
      <c r="C130" s="229"/>
      <c r="D130" s="202" t="s">
        <v>147</v>
      </c>
      <c r="E130" s="230" t="s">
        <v>1</v>
      </c>
      <c r="F130" s="231" t="s">
        <v>151</v>
      </c>
      <c r="G130" s="229"/>
      <c r="H130" s="232">
        <v>85.8</v>
      </c>
      <c r="I130" s="233"/>
      <c r="J130" s="229"/>
      <c r="K130" s="229"/>
      <c r="L130" s="234"/>
      <c r="M130" s="235"/>
      <c r="N130" s="236"/>
      <c r="O130" s="236"/>
      <c r="P130" s="236"/>
      <c r="Q130" s="236"/>
      <c r="R130" s="236"/>
      <c r="S130" s="236"/>
      <c r="T130" s="237"/>
      <c r="AT130" s="238" t="s">
        <v>147</v>
      </c>
      <c r="AU130" s="238" t="s">
        <v>84</v>
      </c>
      <c r="AV130" s="15" t="s">
        <v>145</v>
      </c>
      <c r="AW130" s="15" t="s">
        <v>31</v>
      </c>
      <c r="AX130" s="15" t="s">
        <v>82</v>
      </c>
      <c r="AY130" s="238" t="s">
        <v>138</v>
      </c>
    </row>
    <row r="131" spans="1:65" s="2" customFormat="1" ht="21.75" customHeight="1">
      <c r="A131" s="35"/>
      <c r="B131" s="36"/>
      <c r="C131" s="239" t="s">
        <v>84</v>
      </c>
      <c r="D131" s="239" t="s">
        <v>162</v>
      </c>
      <c r="E131" s="240" t="s">
        <v>761</v>
      </c>
      <c r="F131" s="241" t="s">
        <v>762</v>
      </c>
      <c r="G131" s="242" t="s">
        <v>200</v>
      </c>
      <c r="H131" s="243">
        <v>39</v>
      </c>
      <c r="I131" s="244"/>
      <c r="J131" s="245">
        <f>ROUND(I131*H131,2)</f>
        <v>0</v>
      </c>
      <c r="K131" s="246"/>
      <c r="L131" s="247"/>
      <c r="M131" s="248" t="s">
        <v>1</v>
      </c>
      <c r="N131" s="249" t="s">
        <v>39</v>
      </c>
      <c r="O131" s="72"/>
      <c r="P131" s="198">
        <f>O131*H131</f>
        <v>0</v>
      </c>
      <c r="Q131" s="198">
        <v>0</v>
      </c>
      <c r="R131" s="198">
        <f>Q131*H131</f>
        <v>0</v>
      </c>
      <c r="S131" s="198">
        <v>0</v>
      </c>
      <c r="T131" s="19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0" t="s">
        <v>224</v>
      </c>
      <c r="AT131" s="200" t="s">
        <v>162</v>
      </c>
      <c r="AU131" s="200" t="s">
        <v>84</v>
      </c>
      <c r="AY131" s="18" t="s">
        <v>138</v>
      </c>
      <c r="BE131" s="201">
        <f>IF(N131="základní",J131,0)</f>
        <v>0</v>
      </c>
      <c r="BF131" s="201">
        <f>IF(N131="snížená",J131,0)</f>
        <v>0</v>
      </c>
      <c r="BG131" s="201">
        <f>IF(N131="zákl. přenesená",J131,0)</f>
        <v>0</v>
      </c>
      <c r="BH131" s="201">
        <f>IF(N131="sníž. přenesená",J131,0)</f>
        <v>0</v>
      </c>
      <c r="BI131" s="201">
        <f>IF(N131="nulová",J131,0)</f>
        <v>0</v>
      </c>
      <c r="BJ131" s="18" t="s">
        <v>82</v>
      </c>
      <c r="BK131" s="201">
        <f>ROUND(I131*H131,2)</f>
        <v>0</v>
      </c>
      <c r="BL131" s="18" t="s">
        <v>187</v>
      </c>
      <c r="BM131" s="200" t="s">
        <v>145</v>
      </c>
    </row>
    <row r="132" spans="1:65" s="2" customFormat="1" ht="19.5">
      <c r="A132" s="35"/>
      <c r="B132" s="36"/>
      <c r="C132" s="37"/>
      <c r="D132" s="202" t="s">
        <v>146</v>
      </c>
      <c r="E132" s="37"/>
      <c r="F132" s="203" t="s">
        <v>762</v>
      </c>
      <c r="G132" s="37"/>
      <c r="H132" s="37"/>
      <c r="I132" s="204"/>
      <c r="J132" s="37"/>
      <c r="K132" s="37"/>
      <c r="L132" s="40"/>
      <c r="M132" s="205"/>
      <c r="N132" s="206"/>
      <c r="O132" s="72"/>
      <c r="P132" s="72"/>
      <c r="Q132" s="72"/>
      <c r="R132" s="72"/>
      <c r="S132" s="72"/>
      <c r="T132" s="73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8" t="s">
        <v>146</v>
      </c>
      <c r="AU132" s="18" t="s">
        <v>84</v>
      </c>
    </row>
    <row r="133" spans="1:65" s="14" customFormat="1" ht="11.25">
      <c r="B133" s="217"/>
      <c r="C133" s="218"/>
      <c r="D133" s="202" t="s">
        <v>147</v>
      </c>
      <c r="E133" s="219" t="s">
        <v>1</v>
      </c>
      <c r="F133" s="220" t="s">
        <v>763</v>
      </c>
      <c r="G133" s="218"/>
      <c r="H133" s="221">
        <v>39</v>
      </c>
      <c r="I133" s="222"/>
      <c r="J133" s="218"/>
      <c r="K133" s="218"/>
      <c r="L133" s="223"/>
      <c r="M133" s="224"/>
      <c r="N133" s="225"/>
      <c r="O133" s="225"/>
      <c r="P133" s="225"/>
      <c r="Q133" s="225"/>
      <c r="R133" s="225"/>
      <c r="S133" s="225"/>
      <c r="T133" s="226"/>
      <c r="AT133" s="227" t="s">
        <v>147</v>
      </c>
      <c r="AU133" s="227" t="s">
        <v>84</v>
      </c>
      <c r="AV133" s="14" t="s">
        <v>84</v>
      </c>
      <c r="AW133" s="14" t="s">
        <v>31</v>
      </c>
      <c r="AX133" s="14" t="s">
        <v>74</v>
      </c>
      <c r="AY133" s="227" t="s">
        <v>138</v>
      </c>
    </row>
    <row r="134" spans="1:65" s="15" customFormat="1" ht="11.25">
      <c r="B134" s="228"/>
      <c r="C134" s="229"/>
      <c r="D134" s="202" t="s">
        <v>147</v>
      </c>
      <c r="E134" s="230" t="s">
        <v>1</v>
      </c>
      <c r="F134" s="231" t="s">
        <v>151</v>
      </c>
      <c r="G134" s="229"/>
      <c r="H134" s="232">
        <v>39</v>
      </c>
      <c r="I134" s="233"/>
      <c r="J134" s="229"/>
      <c r="K134" s="229"/>
      <c r="L134" s="234"/>
      <c r="M134" s="235"/>
      <c r="N134" s="236"/>
      <c r="O134" s="236"/>
      <c r="P134" s="236"/>
      <c r="Q134" s="236"/>
      <c r="R134" s="236"/>
      <c r="S134" s="236"/>
      <c r="T134" s="237"/>
      <c r="AT134" s="238" t="s">
        <v>147</v>
      </c>
      <c r="AU134" s="238" t="s">
        <v>84</v>
      </c>
      <c r="AV134" s="15" t="s">
        <v>145</v>
      </c>
      <c r="AW134" s="15" t="s">
        <v>31</v>
      </c>
      <c r="AX134" s="15" t="s">
        <v>82</v>
      </c>
      <c r="AY134" s="238" t="s">
        <v>138</v>
      </c>
    </row>
    <row r="135" spans="1:65" s="2" customFormat="1" ht="21.75" customHeight="1">
      <c r="A135" s="35"/>
      <c r="B135" s="36"/>
      <c r="C135" s="239" t="s">
        <v>139</v>
      </c>
      <c r="D135" s="239" t="s">
        <v>162</v>
      </c>
      <c r="E135" s="240" t="s">
        <v>764</v>
      </c>
      <c r="F135" s="241" t="s">
        <v>765</v>
      </c>
      <c r="G135" s="242" t="s">
        <v>200</v>
      </c>
      <c r="H135" s="243">
        <v>7.8</v>
      </c>
      <c r="I135" s="244"/>
      <c r="J135" s="245">
        <f>ROUND(I135*H135,2)</f>
        <v>0</v>
      </c>
      <c r="K135" s="246"/>
      <c r="L135" s="247"/>
      <c r="M135" s="248" t="s">
        <v>1</v>
      </c>
      <c r="N135" s="249" t="s">
        <v>39</v>
      </c>
      <c r="O135" s="72"/>
      <c r="P135" s="198">
        <f>O135*H135</f>
        <v>0</v>
      </c>
      <c r="Q135" s="198">
        <v>0</v>
      </c>
      <c r="R135" s="198">
        <f>Q135*H135</f>
        <v>0</v>
      </c>
      <c r="S135" s="198">
        <v>0</v>
      </c>
      <c r="T135" s="19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0" t="s">
        <v>224</v>
      </c>
      <c r="AT135" s="200" t="s">
        <v>162</v>
      </c>
      <c r="AU135" s="200" t="s">
        <v>84</v>
      </c>
      <c r="AY135" s="18" t="s">
        <v>138</v>
      </c>
      <c r="BE135" s="201">
        <f>IF(N135="základní",J135,0)</f>
        <v>0</v>
      </c>
      <c r="BF135" s="201">
        <f>IF(N135="snížená",J135,0)</f>
        <v>0</v>
      </c>
      <c r="BG135" s="201">
        <f>IF(N135="zákl. přenesená",J135,0)</f>
        <v>0</v>
      </c>
      <c r="BH135" s="201">
        <f>IF(N135="sníž. přenesená",J135,0)</f>
        <v>0</v>
      </c>
      <c r="BI135" s="201">
        <f>IF(N135="nulová",J135,0)</f>
        <v>0</v>
      </c>
      <c r="BJ135" s="18" t="s">
        <v>82</v>
      </c>
      <c r="BK135" s="201">
        <f>ROUND(I135*H135,2)</f>
        <v>0</v>
      </c>
      <c r="BL135" s="18" t="s">
        <v>187</v>
      </c>
      <c r="BM135" s="200" t="s">
        <v>159</v>
      </c>
    </row>
    <row r="136" spans="1:65" s="2" customFormat="1" ht="19.5">
      <c r="A136" s="35"/>
      <c r="B136" s="36"/>
      <c r="C136" s="37"/>
      <c r="D136" s="202" t="s">
        <v>146</v>
      </c>
      <c r="E136" s="37"/>
      <c r="F136" s="203" t="s">
        <v>765</v>
      </c>
      <c r="G136" s="37"/>
      <c r="H136" s="37"/>
      <c r="I136" s="204"/>
      <c r="J136" s="37"/>
      <c r="K136" s="37"/>
      <c r="L136" s="40"/>
      <c r="M136" s="205"/>
      <c r="N136" s="206"/>
      <c r="O136" s="72"/>
      <c r="P136" s="72"/>
      <c r="Q136" s="72"/>
      <c r="R136" s="72"/>
      <c r="S136" s="72"/>
      <c r="T136" s="73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T136" s="18" t="s">
        <v>146</v>
      </c>
      <c r="AU136" s="18" t="s">
        <v>84</v>
      </c>
    </row>
    <row r="137" spans="1:65" s="14" customFormat="1" ht="11.25">
      <c r="B137" s="217"/>
      <c r="C137" s="218"/>
      <c r="D137" s="202" t="s">
        <v>147</v>
      </c>
      <c r="E137" s="219" t="s">
        <v>1</v>
      </c>
      <c r="F137" s="220" t="s">
        <v>766</v>
      </c>
      <c r="G137" s="218"/>
      <c r="H137" s="221">
        <v>7.8</v>
      </c>
      <c r="I137" s="222"/>
      <c r="J137" s="218"/>
      <c r="K137" s="218"/>
      <c r="L137" s="223"/>
      <c r="M137" s="224"/>
      <c r="N137" s="225"/>
      <c r="O137" s="225"/>
      <c r="P137" s="225"/>
      <c r="Q137" s="225"/>
      <c r="R137" s="225"/>
      <c r="S137" s="225"/>
      <c r="T137" s="226"/>
      <c r="AT137" s="227" t="s">
        <v>147</v>
      </c>
      <c r="AU137" s="227" t="s">
        <v>84</v>
      </c>
      <c r="AV137" s="14" t="s">
        <v>84</v>
      </c>
      <c r="AW137" s="14" t="s">
        <v>31</v>
      </c>
      <c r="AX137" s="14" t="s">
        <v>74</v>
      </c>
      <c r="AY137" s="227" t="s">
        <v>138</v>
      </c>
    </row>
    <row r="138" spans="1:65" s="15" customFormat="1" ht="11.25">
      <c r="B138" s="228"/>
      <c r="C138" s="229"/>
      <c r="D138" s="202" t="s">
        <v>147</v>
      </c>
      <c r="E138" s="230" t="s">
        <v>1</v>
      </c>
      <c r="F138" s="231" t="s">
        <v>151</v>
      </c>
      <c r="G138" s="229"/>
      <c r="H138" s="232">
        <v>7.8</v>
      </c>
      <c r="I138" s="233"/>
      <c r="J138" s="229"/>
      <c r="K138" s="229"/>
      <c r="L138" s="234"/>
      <c r="M138" s="235"/>
      <c r="N138" s="236"/>
      <c r="O138" s="236"/>
      <c r="P138" s="236"/>
      <c r="Q138" s="236"/>
      <c r="R138" s="236"/>
      <c r="S138" s="236"/>
      <c r="T138" s="237"/>
      <c r="AT138" s="238" t="s">
        <v>147</v>
      </c>
      <c r="AU138" s="238" t="s">
        <v>84</v>
      </c>
      <c r="AV138" s="15" t="s">
        <v>145</v>
      </c>
      <c r="AW138" s="15" t="s">
        <v>31</v>
      </c>
      <c r="AX138" s="15" t="s">
        <v>82</v>
      </c>
      <c r="AY138" s="238" t="s">
        <v>138</v>
      </c>
    </row>
    <row r="139" spans="1:65" s="2" customFormat="1" ht="21.75" customHeight="1">
      <c r="A139" s="35"/>
      <c r="B139" s="36"/>
      <c r="C139" s="239" t="s">
        <v>145</v>
      </c>
      <c r="D139" s="239" t="s">
        <v>162</v>
      </c>
      <c r="E139" s="240" t="s">
        <v>767</v>
      </c>
      <c r="F139" s="241" t="s">
        <v>768</v>
      </c>
      <c r="G139" s="242" t="s">
        <v>200</v>
      </c>
      <c r="H139" s="243">
        <v>31.2</v>
      </c>
      <c r="I139" s="244"/>
      <c r="J139" s="245">
        <f>ROUND(I139*H139,2)</f>
        <v>0</v>
      </c>
      <c r="K139" s="246"/>
      <c r="L139" s="247"/>
      <c r="M139" s="248" t="s">
        <v>1</v>
      </c>
      <c r="N139" s="249" t="s">
        <v>39</v>
      </c>
      <c r="O139" s="72"/>
      <c r="P139" s="198">
        <f>O139*H139</f>
        <v>0</v>
      </c>
      <c r="Q139" s="198">
        <v>0</v>
      </c>
      <c r="R139" s="198">
        <f>Q139*H139</f>
        <v>0</v>
      </c>
      <c r="S139" s="198">
        <v>0</v>
      </c>
      <c r="T139" s="19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00" t="s">
        <v>224</v>
      </c>
      <c r="AT139" s="200" t="s">
        <v>162</v>
      </c>
      <c r="AU139" s="200" t="s">
        <v>84</v>
      </c>
      <c r="AY139" s="18" t="s">
        <v>138</v>
      </c>
      <c r="BE139" s="201">
        <f>IF(N139="základní",J139,0)</f>
        <v>0</v>
      </c>
      <c r="BF139" s="201">
        <f>IF(N139="snížená",J139,0)</f>
        <v>0</v>
      </c>
      <c r="BG139" s="201">
        <f>IF(N139="zákl. přenesená",J139,0)</f>
        <v>0</v>
      </c>
      <c r="BH139" s="201">
        <f>IF(N139="sníž. přenesená",J139,0)</f>
        <v>0</v>
      </c>
      <c r="BI139" s="201">
        <f>IF(N139="nulová",J139,0)</f>
        <v>0</v>
      </c>
      <c r="BJ139" s="18" t="s">
        <v>82</v>
      </c>
      <c r="BK139" s="201">
        <f>ROUND(I139*H139,2)</f>
        <v>0</v>
      </c>
      <c r="BL139" s="18" t="s">
        <v>187</v>
      </c>
      <c r="BM139" s="200" t="s">
        <v>165</v>
      </c>
    </row>
    <row r="140" spans="1:65" s="2" customFormat="1" ht="19.5">
      <c r="A140" s="35"/>
      <c r="B140" s="36"/>
      <c r="C140" s="37"/>
      <c r="D140" s="202" t="s">
        <v>146</v>
      </c>
      <c r="E140" s="37"/>
      <c r="F140" s="203" t="s">
        <v>768</v>
      </c>
      <c r="G140" s="37"/>
      <c r="H140" s="37"/>
      <c r="I140" s="204"/>
      <c r="J140" s="37"/>
      <c r="K140" s="37"/>
      <c r="L140" s="40"/>
      <c r="M140" s="205"/>
      <c r="N140" s="206"/>
      <c r="O140" s="72"/>
      <c r="P140" s="72"/>
      <c r="Q140" s="72"/>
      <c r="R140" s="72"/>
      <c r="S140" s="72"/>
      <c r="T140" s="73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146</v>
      </c>
      <c r="AU140" s="18" t="s">
        <v>84</v>
      </c>
    </row>
    <row r="141" spans="1:65" s="14" customFormat="1" ht="11.25">
      <c r="B141" s="217"/>
      <c r="C141" s="218"/>
      <c r="D141" s="202" t="s">
        <v>147</v>
      </c>
      <c r="E141" s="219" t="s">
        <v>1</v>
      </c>
      <c r="F141" s="220" t="s">
        <v>769</v>
      </c>
      <c r="G141" s="218"/>
      <c r="H141" s="221">
        <v>31.2</v>
      </c>
      <c r="I141" s="222"/>
      <c r="J141" s="218"/>
      <c r="K141" s="218"/>
      <c r="L141" s="223"/>
      <c r="M141" s="224"/>
      <c r="N141" s="225"/>
      <c r="O141" s="225"/>
      <c r="P141" s="225"/>
      <c r="Q141" s="225"/>
      <c r="R141" s="225"/>
      <c r="S141" s="225"/>
      <c r="T141" s="226"/>
      <c r="AT141" s="227" t="s">
        <v>147</v>
      </c>
      <c r="AU141" s="227" t="s">
        <v>84</v>
      </c>
      <c r="AV141" s="14" t="s">
        <v>84</v>
      </c>
      <c r="AW141" s="14" t="s">
        <v>31</v>
      </c>
      <c r="AX141" s="14" t="s">
        <v>74</v>
      </c>
      <c r="AY141" s="227" t="s">
        <v>138</v>
      </c>
    </row>
    <row r="142" spans="1:65" s="15" customFormat="1" ht="11.25">
      <c r="B142" s="228"/>
      <c r="C142" s="229"/>
      <c r="D142" s="202" t="s">
        <v>147</v>
      </c>
      <c r="E142" s="230" t="s">
        <v>1</v>
      </c>
      <c r="F142" s="231" t="s">
        <v>151</v>
      </c>
      <c r="G142" s="229"/>
      <c r="H142" s="232">
        <v>31.2</v>
      </c>
      <c r="I142" s="233"/>
      <c r="J142" s="229"/>
      <c r="K142" s="229"/>
      <c r="L142" s="234"/>
      <c r="M142" s="235"/>
      <c r="N142" s="236"/>
      <c r="O142" s="236"/>
      <c r="P142" s="236"/>
      <c r="Q142" s="236"/>
      <c r="R142" s="236"/>
      <c r="S142" s="236"/>
      <c r="T142" s="237"/>
      <c r="AT142" s="238" t="s">
        <v>147</v>
      </c>
      <c r="AU142" s="238" t="s">
        <v>84</v>
      </c>
      <c r="AV142" s="15" t="s">
        <v>145</v>
      </c>
      <c r="AW142" s="15" t="s">
        <v>31</v>
      </c>
      <c r="AX142" s="15" t="s">
        <v>82</v>
      </c>
      <c r="AY142" s="238" t="s">
        <v>138</v>
      </c>
    </row>
    <row r="143" spans="1:65" s="2" customFormat="1" ht="21.75" customHeight="1">
      <c r="A143" s="35"/>
      <c r="B143" s="36"/>
      <c r="C143" s="239" t="s">
        <v>167</v>
      </c>
      <c r="D143" s="239" t="s">
        <v>162</v>
      </c>
      <c r="E143" s="240" t="s">
        <v>770</v>
      </c>
      <c r="F143" s="241" t="s">
        <v>771</v>
      </c>
      <c r="G143" s="242" t="s">
        <v>200</v>
      </c>
      <c r="H143" s="243">
        <v>7.8</v>
      </c>
      <c r="I143" s="244"/>
      <c r="J143" s="245">
        <f>ROUND(I143*H143,2)</f>
        <v>0</v>
      </c>
      <c r="K143" s="246"/>
      <c r="L143" s="247"/>
      <c r="M143" s="248" t="s">
        <v>1</v>
      </c>
      <c r="N143" s="249" t="s">
        <v>39</v>
      </c>
      <c r="O143" s="72"/>
      <c r="P143" s="198">
        <f>O143*H143</f>
        <v>0</v>
      </c>
      <c r="Q143" s="198">
        <v>0</v>
      </c>
      <c r="R143" s="198">
        <f>Q143*H143</f>
        <v>0</v>
      </c>
      <c r="S143" s="198">
        <v>0</v>
      </c>
      <c r="T143" s="199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0" t="s">
        <v>224</v>
      </c>
      <c r="AT143" s="200" t="s">
        <v>162</v>
      </c>
      <c r="AU143" s="200" t="s">
        <v>84</v>
      </c>
      <c r="AY143" s="18" t="s">
        <v>138</v>
      </c>
      <c r="BE143" s="201">
        <f>IF(N143="základní",J143,0)</f>
        <v>0</v>
      </c>
      <c r="BF143" s="201">
        <f>IF(N143="snížená",J143,0)</f>
        <v>0</v>
      </c>
      <c r="BG143" s="201">
        <f>IF(N143="zákl. přenesená",J143,0)</f>
        <v>0</v>
      </c>
      <c r="BH143" s="201">
        <f>IF(N143="sníž. přenesená",J143,0)</f>
        <v>0</v>
      </c>
      <c r="BI143" s="201">
        <f>IF(N143="nulová",J143,0)</f>
        <v>0</v>
      </c>
      <c r="BJ143" s="18" t="s">
        <v>82</v>
      </c>
      <c r="BK143" s="201">
        <f>ROUND(I143*H143,2)</f>
        <v>0</v>
      </c>
      <c r="BL143" s="18" t="s">
        <v>187</v>
      </c>
      <c r="BM143" s="200" t="s">
        <v>171</v>
      </c>
    </row>
    <row r="144" spans="1:65" s="2" customFormat="1" ht="19.5">
      <c r="A144" s="35"/>
      <c r="B144" s="36"/>
      <c r="C144" s="37"/>
      <c r="D144" s="202" t="s">
        <v>146</v>
      </c>
      <c r="E144" s="37"/>
      <c r="F144" s="203" t="s">
        <v>771</v>
      </c>
      <c r="G144" s="37"/>
      <c r="H144" s="37"/>
      <c r="I144" s="204"/>
      <c r="J144" s="37"/>
      <c r="K144" s="37"/>
      <c r="L144" s="40"/>
      <c r="M144" s="205"/>
      <c r="N144" s="206"/>
      <c r="O144" s="72"/>
      <c r="P144" s="72"/>
      <c r="Q144" s="72"/>
      <c r="R144" s="72"/>
      <c r="S144" s="72"/>
      <c r="T144" s="73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146</v>
      </c>
      <c r="AU144" s="18" t="s">
        <v>84</v>
      </c>
    </row>
    <row r="145" spans="1:65" s="14" customFormat="1" ht="11.25">
      <c r="B145" s="217"/>
      <c r="C145" s="218"/>
      <c r="D145" s="202" t="s">
        <v>147</v>
      </c>
      <c r="E145" s="219" t="s">
        <v>1</v>
      </c>
      <c r="F145" s="220" t="s">
        <v>766</v>
      </c>
      <c r="G145" s="218"/>
      <c r="H145" s="221">
        <v>7.8</v>
      </c>
      <c r="I145" s="222"/>
      <c r="J145" s="218"/>
      <c r="K145" s="218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147</v>
      </c>
      <c r="AU145" s="227" t="s">
        <v>84</v>
      </c>
      <c r="AV145" s="14" t="s">
        <v>84</v>
      </c>
      <c r="AW145" s="14" t="s">
        <v>31</v>
      </c>
      <c r="AX145" s="14" t="s">
        <v>74</v>
      </c>
      <c r="AY145" s="227" t="s">
        <v>138</v>
      </c>
    </row>
    <row r="146" spans="1:65" s="15" customFormat="1" ht="11.25">
      <c r="B146" s="228"/>
      <c r="C146" s="229"/>
      <c r="D146" s="202" t="s">
        <v>147</v>
      </c>
      <c r="E146" s="230" t="s">
        <v>1</v>
      </c>
      <c r="F146" s="231" t="s">
        <v>151</v>
      </c>
      <c r="G146" s="229"/>
      <c r="H146" s="232">
        <v>7.8</v>
      </c>
      <c r="I146" s="233"/>
      <c r="J146" s="229"/>
      <c r="K146" s="229"/>
      <c r="L146" s="234"/>
      <c r="M146" s="235"/>
      <c r="N146" s="236"/>
      <c r="O146" s="236"/>
      <c r="P146" s="236"/>
      <c r="Q146" s="236"/>
      <c r="R146" s="236"/>
      <c r="S146" s="236"/>
      <c r="T146" s="237"/>
      <c r="AT146" s="238" t="s">
        <v>147</v>
      </c>
      <c r="AU146" s="238" t="s">
        <v>84</v>
      </c>
      <c r="AV146" s="15" t="s">
        <v>145</v>
      </c>
      <c r="AW146" s="15" t="s">
        <v>31</v>
      </c>
      <c r="AX146" s="15" t="s">
        <v>82</v>
      </c>
      <c r="AY146" s="238" t="s">
        <v>138</v>
      </c>
    </row>
    <row r="147" spans="1:65" s="2" customFormat="1" ht="16.5" customHeight="1">
      <c r="A147" s="35"/>
      <c r="B147" s="36"/>
      <c r="C147" s="239" t="s">
        <v>159</v>
      </c>
      <c r="D147" s="239" t="s">
        <v>162</v>
      </c>
      <c r="E147" s="240" t="s">
        <v>772</v>
      </c>
      <c r="F147" s="241" t="s">
        <v>773</v>
      </c>
      <c r="G147" s="242" t="s">
        <v>144</v>
      </c>
      <c r="H147" s="243">
        <v>100</v>
      </c>
      <c r="I147" s="244"/>
      <c r="J147" s="245">
        <f>ROUND(I147*H147,2)</f>
        <v>0</v>
      </c>
      <c r="K147" s="246"/>
      <c r="L147" s="247"/>
      <c r="M147" s="248" t="s">
        <v>1</v>
      </c>
      <c r="N147" s="249" t="s">
        <v>39</v>
      </c>
      <c r="O147" s="72"/>
      <c r="P147" s="198">
        <f>O147*H147</f>
        <v>0</v>
      </c>
      <c r="Q147" s="198">
        <v>0</v>
      </c>
      <c r="R147" s="198">
        <f>Q147*H147</f>
        <v>0</v>
      </c>
      <c r="S147" s="198">
        <v>0</v>
      </c>
      <c r="T147" s="199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0" t="s">
        <v>224</v>
      </c>
      <c r="AT147" s="200" t="s">
        <v>162</v>
      </c>
      <c r="AU147" s="200" t="s">
        <v>84</v>
      </c>
      <c r="AY147" s="18" t="s">
        <v>138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18" t="s">
        <v>82</v>
      </c>
      <c r="BK147" s="201">
        <f>ROUND(I147*H147,2)</f>
        <v>0</v>
      </c>
      <c r="BL147" s="18" t="s">
        <v>187</v>
      </c>
      <c r="BM147" s="200" t="s">
        <v>177</v>
      </c>
    </row>
    <row r="148" spans="1:65" s="2" customFormat="1" ht="11.25">
      <c r="A148" s="35"/>
      <c r="B148" s="36"/>
      <c r="C148" s="37"/>
      <c r="D148" s="202" t="s">
        <v>146</v>
      </c>
      <c r="E148" s="37"/>
      <c r="F148" s="203" t="s">
        <v>773</v>
      </c>
      <c r="G148" s="37"/>
      <c r="H148" s="37"/>
      <c r="I148" s="204"/>
      <c r="J148" s="37"/>
      <c r="K148" s="37"/>
      <c r="L148" s="40"/>
      <c r="M148" s="205"/>
      <c r="N148" s="206"/>
      <c r="O148" s="72"/>
      <c r="P148" s="72"/>
      <c r="Q148" s="72"/>
      <c r="R148" s="72"/>
      <c r="S148" s="72"/>
      <c r="T148" s="73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146</v>
      </c>
      <c r="AU148" s="18" t="s">
        <v>84</v>
      </c>
    </row>
    <row r="149" spans="1:65" s="2" customFormat="1" ht="21.75" customHeight="1">
      <c r="A149" s="35"/>
      <c r="B149" s="36"/>
      <c r="C149" s="239" t="s">
        <v>181</v>
      </c>
      <c r="D149" s="239" t="s">
        <v>162</v>
      </c>
      <c r="E149" s="240" t="s">
        <v>774</v>
      </c>
      <c r="F149" s="241" t="s">
        <v>775</v>
      </c>
      <c r="G149" s="242" t="s">
        <v>144</v>
      </c>
      <c r="H149" s="243">
        <v>1</v>
      </c>
      <c r="I149" s="244"/>
      <c r="J149" s="245">
        <f>ROUND(I149*H149,2)</f>
        <v>0</v>
      </c>
      <c r="K149" s="246"/>
      <c r="L149" s="247"/>
      <c r="M149" s="248" t="s">
        <v>1</v>
      </c>
      <c r="N149" s="249" t="s">
        <v>39</v>
      </c>
      <c r="O149" s="72"/>
      <c r="P149" s="198">
        <f>O149*H149</f>
        <v>0</v>
      </c>
      <c r="Q149" s="198">
        <v>0</v>
      </c>
      <c r="R149" s="198">
        <f>Q149*H149</f>
        <v>0</v>
      </c>
      <c r="S149" s="198">
        <v>0</v>
      </c>
      <c r="T149" s="199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0" t="s">
        <v>224</v>
      </c>
      <c r="AT149" s="200" t="s">
        <v>162</v>
      </c>
      <c r="AU149" s="200" t="s">
        <v>84</v>
      </c>
      <c r="AY149" s="18" t="s">
        <v>138</v>
      </c>
      <c r="BE149" s="201">
        <f>IF(N149="základní",J149,0)</f>
        <v>0</v>
      </c>
      <c r="BF149" s="201">
        <f>IF(N149="snížená",J149,0)</f>
        <v>0</v>
      </c>
      <c r="BG149" s="201">
        <f>IF(N149="zákl. přenesená",J149,0)</f>
        <v>0</v>
      </c>
      <c r="BH149" s="201">
        <f>IF(N149="sníž. přenesená",J149,0)</f>
        <v>0</v>
      </c>
      <c r="BI149" s="201">
        <f>IF(N149="nulová",J149,0)</f>
        <v>0</v>
      </c>
      <c r="BJ149" s="18" t="s">
        <v>82</v>
      </c>
      <c r="BK149" s="201">
        <f>ROUND(I149*H149,2)</f>
        <v>0</v>
      </c>
      <c r="BL149" s="18" t="s">
        <v>187</v>
      </c>
      <c r="BM149" s="200" t="s">
        <v>184</v>
      </c>
    </row>
    <row r="150" spans="1:65" s="2" customFormat="1" ht="11.25">
      <c r="A150" s="35"/>
      <c r="B150" s="36"/>
      <c r="C150" s="37"/>
      <c r="D150" s="202" t="s">
        <v>146</v>
      </c>
      <c r="E150" s="37"/>
      <c r="F150" s="203" t="s">
        <v>775</v>
      </c>
      <c r="G150" s="37"/>
      <c r="H150" s="37"/>
      <c r="I150" s="204"/>
      <c r="J150" s="37"/>
      <c r="K150" s="37"/>
      <c r="L150" s="40"/>
      <c r="M150" s="205"/>
      <c r="N150" s="206"/>
      <c r="O150" s="72"/>
      <c r="P150" s="72"/>
      <c r="Q150" s="72"/>
      <c r="R150" s="72"/>
      <c r="S150" s="72"/>
      <c r="T150" s="73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146</v>
      </c>
      <c r="AU150" s="18" t="s">
        <v>84</v>
      </c>
    </row>
    <row r="151" spans="1:65" s="12" customFormat="1" ht="22.9" customHeight="1">
      <c r="B151" s="172"/>
      <c r="C151" s="173"/>
      <c r="D151" s="174" t="s">
        <v>73</v>
      </c>
      <c r="E151" s="186" t="s">
        <v>378</v>
      </c>
      <c r="F151" s="186" t="s">
        <v>776</v>
      </c>
      <c r="G151" s="173"/>
      <c r="H151" s="173"/>
      <c r="I151" s="176"/>
      <c r="J151" s="187">
        <f>BK151</f>
        <v>0</v>
      </c>
      <c r="K151" s="173"/>
      <c r="L151" s="178"/>
      <c r="M151" s="179"/>
      <c r="N151" s="180"/>
      <c r="O151" s="180"/>
      <c r="P151" s="181">
        <f>SUM(P152:P181)</f>
        <v>0</v>
      </c>
      <c r="Q151" s="180"/>
      <c r="R151" s="181">
        <f>SUM(R152:R181)</f>
        <v>0</v>
      </c>
      <c r="S151" s="180"/>
      <c r="T151" s="182">
        <f>SUM(T152:T181)</f>
        <v>0</v>
      </c>
      <c r="AR151" s="183" t="s">
        <v>84</v>
      </c>
      <c r="AT151" s="184" t="s">
        <v>73</v>
      </c>
      <c r="AU151" s="184" t="s">
        <v>82</v>
      </c>
      <c r="AY151" s="183" t="s">
        <v>138</v>
      </c>
      <c r="BK151" s="185">
        <f>SUM(BK152:BK181)</f>
        <v>0</v>
      </c>
    </row>
    <row r="152" spans="1:65" s="2" customFormat="1" ht="33" customHeight="1">
      <c r="A152" s="35"/>
      <c r="B152" s="36"/>
      <c r="C152" s="188" t="s">
        <v>165</v>
      </c>
      <c r="D152" s="188" t="s">
        <v>141</v>
      </c>
      <c r="E152" s="189" t="s">
        <v>777</v>
      </c>
      <c r="F152" s="190" t="s">
        <v>778</v>
      </c>
      <c r="G152" s="191" t="s">
        <v>144</v>
      </c>
      <c r="H152" s="192">
        <v>1</v>
      </c>
      <c r="I152" s="193"/>
      <c r="J152" s="194">
        <f>ROUND(I152*H152,2)</f>
        <v>0</v>
      </c>
      <c r="K152" s="195"/>
      <c r="L152" s="40"/>
      <c r="M152" s="196" t="s">
        <v>1</v>
      </c>
      <c r="N152" s="197" t="s">
        <v>39</v>
      </c>
      <c r="O152" s="72"/>
      <c r="P152" s="198">
        <f>O152*H152</f>
        <v>0</v>
      </c>
      <c r="Q152" s="198">
        <v>0</v>
      </c>
      <c r="R152" s="198">
        <f>Q152*H152</f>
        <v>0</v>
      </c>
      <c r="S152" s="198">
        <v>0</v>
      </c>
      <c r="T152" s="19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0" t="s">
        <v>187</v>
      </c>
      <c r="AT152" s="200" t="s">
        <v>141</v>
      </c>
      <c r="AU152" s="200" t="s">
        <v>84</v>
      </c>
      <c r="AY152" s="18" t="s">
        <v>138</v>
      </c>
      <c r="BE152" s="201">
        <f>IF(N152="základní",J152,0)</f>
        <v>0</v>
      </c>
      <c r="BF152" s="201">
        <f>IF(N152="snížená",J152,0)</f>
        <v>0</v>
      </c>
      <c r="BG152" s="201">
        <f>IF(N152="zákl. přenesená",J152,0)</f>
        <v>0</v>
      </c>
      <c r="BH152" s="201">
        <f>IF(N152="sníž. přenesená",J152,0)</f>
        <v>0</v>
      </c>
      <c r="BI152" s="201">
        <f>IF(N152="nulová",J152,0)</f>
        <v>0</v>
      </c>
      <c r="BJ152" s="18" t="s">
        <v>82</v>
      </c>
      <c r="BK152" s="201">
        <f>ROUND(I152*H152,2)</f>
        <v>0</v>
      </c>
      <c r="BL152" s="18" t="s">
        <v>187</v>
      </c>
      <c r="BM152" s="200" t="s">
        <v>187</v>
      </c>
    </row>
    <row r="153" spans="1:65" s="2" customFormat="1" ht="19.5">
      <c r="A153" s="35"/>
      <c r="B153" s="36"/>
      <c r="C153" s="37"/>
      <c r="D153" s="202" t="s">
        <v>146</v>
      </c>
      <c r="E153" s="37"/>
      <c r="F153" s="203" t="s">
        <v>778</v>
      </c>
      <c r="G153" s="37"/>
      <c r="H153" s="37"/>
      <c r="I153" s="204"/>
      <c r="J153" s="37"/>
      <c r="K153" s="37"/>
      <c r="L153" s="40"/>
      <c r="M153" s="205"/>
      <c r="N153" s="206"/>
      <c r="O153" s="72"/>
      <c r="P153" s="72"/>
      <c r="Q153" s="72"/>
      <c r="R153" s="72"/>
      <c r="S153" s="72"/>
      <c r="T153" s="73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146</v>
      </c>
      <c r="AU153" s="18" t="s">
        <v>84</v>
      </c>
    </row>
    <row r="154" spans="1:65" s="2" customFormat="1" ht="16.5" customHeight="1">
      <c r="A154" s="35"/>
      <c r="B154" s="36"/>
      <c r="C154" s="188" t="s">
        <v>188</v>
      </c>
      <c r="D154" s="188" t="s">
        <v>141</v>
      </c>
      <c r="E154" s="189" t="s">
        <v>779</v>
      </c>
      <c r="F154" s="190" t="s">
        <v>780</v>
      </c>
      <c r="G154" s="191" t="s">
        <v>200</v>
      </c>
      <c r="H154" s="192">
        <v>20</v>
      </c>
      <c r="I154" s="193"/>
      <c r="J154" s="194">
        <f>ROUND(I154*H154,2)</f>
        <v>0</v>
      </c>
      <c r="K154" s="195"/>
      <c r="L154" s="40"/>
      <c r="M154" s="196" t="s">
        <v>1</v>
      </c>
      <c r="N154" s="197" t="s">
        <v>39</v>
      </c>
      <c r="O154" s="72"/>
      <c r="P154" s="198">
        <f>O154*H154</f>
        <v>0</v>
      </c>
      <c r="Q154" s="198">
        <v>0</v>
      </c>
      <c r="R154" s="198">
        <f>Q154*H154</f>
        <v>0</v>
      </c>
      <c r="S154" s="198">
        <v>0</v>
      </c>
      <c r="T154" s="199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0" t="s">
        <v>187</v>
      </c>
      <c r="AT154" s="200" t="s">
        <v>141</v>
      </c>
      <c r="AU154" s="200" t="s">
        <v>84</v>
      </c>
      <c r="AY154" s="18" t="s">
        <v>138</v>
      </c>
      <c r="BE154" s="201">
        <f>IF(N154="základní",J154,0)</f>
        <v>0</v>
      </c>
      <c r="BF154" s="201">
        <f>IF(N154="snížená",J154,0)</f>
        <v>0</v>
      </c>
      <c r="BG154" s="201">
        <f>IF(N154="zákl. přenesená",J154,0)</f>
        <v>0</v>
      </c>
      <c r="BH154" s="201">
        <f>IF(N154="sníž. přenesená",J154,0)</f>
        <v>0</v>
      </c>
      <c r="BI154" s="201">
        <f>IF(N154="nulová",J154,0)</f>
        <v>0</v>
      </c>
      <c r="BJ154" s="18" t="s">
        <v>82</v>
      </c>
      <c r="BK154" s="201">
        <f>ROUND(I154*H154,2)</f>
        <v>0</v>
      </c>
      <c r="BL154" s="18" t="s">
        <v>187</v>
      </c>
      <c r="BM154" s="200" t="s">
        <v>191</v>
      </c>
    </row>
    <row r="155" spans="1:65" s="2" customFormat="1" ht="11.25">
      <c r="A155" s="35"/>
      <c r="B155" s="36"/>
      <c r="C155" s="37"/>
      <c r="D155" s="202" t="s">
        <v>146</v>
      </c>
      <c r="E155" s="37"/>
      <c r="F155" s="203" t="s">
        <v>780</v>
      </c>
      <c r="G155" s="37"/>
      <c r="H155" s="37"/>
      <c r="I155" s="204"/>
      <c r="J155" s="37"/>
      <c r="K155" s="37"/>
      <c r="L155" s="40"/>
      <c r="M155" s="205"/>
      <c r="N155" s="206"/>
      <c r="O155" s="72"/>
      <c r="P155" s="72"/>
      <c r="Q155" s="72"/>
      <c r="R155" s="72"/>
      <c r="S155" s="72"/>
      <c r="T155" s="73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146</v>
      </c>
      <c r="AU155" s="18" t="s">
        <v>84</v>
      </c>
    </row>
    <row r="156" spans="1:65" s="2" customFormat="1" ht="55.5" customHeight="1">
      <c r="A156" s="35"/>
      <c r="B156" s="36"/>
      <c r="C156" s="239" t="s">
        <v>171</v>
      </c>
      <c r="D156" s="239" t="s">
        <v>162</v>
      </c>
      <c r="E156" s="240" t="s">
        <v>781</v>
      </c>
      <c r="F156" s="241" t="s">
        <v>782</v>
      </c>
      <c r="G156" s="242" t="s">
        <v>144</v>
      </c>
      <c r="H156" s="243">
        <v>1</v>
      </c>
      <c r="I156" s="244"/>
      <c r="J156" s="245">
        <f>ROUND(I156*H156,2)</f>
        <v>0</v>
      </c>
      <c r="K156" s="246"/>
      <c r="L156" s="247"/>
      <c r="M156" s="248" t="s">
        <v>1</v>
      </c>
      <c r="N156" s="249" t="s">
        <v>39</v>
      </c>
      <c r="O156" s="72"/>
      <c r="P156" s="198">
        <f>O156*H156</f>
        <v>0</v>
      </c>
      <c r="Q156" s="198">
        <v>0</v>
      </c>
      <c r="R156" s="198">
        <f>Q156*H156</f>
        <v>0</v>
      </c>
      <c r="S156" s="198">
        <v>0</v>
      </c>
      <c r="T156" s="199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0" t="s">
        <v>224</v>
      </c>
      <c r="AT156" s="200" t="s">
        <v>162</v>
      </c>
      <c r="AU156" s="200" t="s">
        <v>84</v>
      </c>
      <c r="AY156" s="18" t="s">
        <v>138</v>
      </c>
      <c r="BE156" s="201">
        <f>IF(N156="základní",J156,0)</f>
        <v>0</v>
      </c>
      <c r="BF156" s="201">
        <f>IF(N156="snížená",J156,0)</f>
        <v>0</v>
      </c>
      <c r="BG156" s="201">
        <f>IF(N156="zákl. přenesená",J156,0)</f>
        <v>0</v>
      </c>
      <c r="BH156" s="201">
        <f>IF(N156="sníž. přenesená",J156,0)</f>
        <v>0</v>
      </c>
      <c r="BI156" s="201">
        <f>IF(N156="nulová",J156,0)</f>
        <v>0</v>
      </c>
      <c r="BJ156" s="18" t="s">
        <v>82</v>
      </c>
      <c r="BK156" s="201">
        <f>ROUND(I156*H156,2)</f>
        <v>0</v>
      </c>
      <c r="BL156" s="18" t="s">
        <v>187</v>
      </c>
      <c r="BM156" s="200" t="s">
        <v>194</v>
      </c>
    </row>
    <row r="157" spans="1:65" s="2" customFormat="1" ht="39">
      <c r="A157" s="35"/>
      <c r="B157" s="36"/>
      <c r="C157" s="37"/>
      <c r="D157" s="202" t="s">
        <v>146</v>
      </c>
      <c r="E157" s="37"/>
      <c r="F157" s="203" t="s">
        <v>782</v>
      </c>
      <c r="G157" s="37"/>
      <c r="H157" s="37"/>
      <c r="I157" s="204"/>
      <c r="J157" s="37"/>
      <c r="K157" s="37"/>
      <c r="L157" s="40"/>
      <c r="M157" s="205"/>
      <c r="N157" s="206"/>
      <c r="O157" s="72"/>
      <c r="P157" s="72"/>
      <c r="Q157" s="72"/>
      <c r="R157" s="72"/>
      <c r="S157" s="72"/>
      <c r="T157" s="73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146</v>
      </c>
      <c r="AU157" s="18" t="s">
        <v>84</v>
      </c>
    </row>
    <row r="158" spans="1:65" s="2" customFormat="1" ht="33" customHeight="1">
      <c r="A158" s="35"/>
      <c r="B158" s="36"/>
      <c r="C158" s="239" t="s">
        <v>197</v>
      </c>
      <c r="D158" s="239" t="s">
        <v>162</v>
      </c>
      <c r="E158" s="240" t="s">
        <v>783</v>
      </c>
      <c r="F158" s="241" t="s">
        <v>784</v>
      </c>
      <c r="G158" s="242" t="s">
        <v>144</v>
      </c>
      <c r="H158" s="243">
        <v>1</v>
      </c>
      <c r="I158" s="244"/>
      <c r="J158" s="245">
        <f>ROUND(I158*H158,2)</f>
        <v>0</v>
      </c>
      <c r="K158" s="246"/>
      <c r="L158" s="247"/>
      <c r="M158" s="248" t="s">
        <v>1</v>
      </c>
      <c r="N158" s="249" t="s">
        <v>39</v>
      </c>
      <c r="O158" s="72"/>
      <c r="P158" s="198">
        <f>O158*H158</f>
        <v>0</v>
      </c>
      <c r="Q158" s="198">
        <v>0</v>
      </c>
      <c r="R158" s="198">
        <f>Q158*H158</f>
        <v>0</v>
      </c>
      <c r="S158" s="198">
        <v>0</v>
      </c>
      <c r="T158" s="199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0" t="s">
        <v>224</v>
      </c>
      <c r="AT158" s="200" t="s">
        <v>162</v>
      </c>
      <c r="AU158" s="200" t="s">
        <v>84</v>
      </c>
      <c r="AY158" s="18" t="s">
        <v>138</v>
      </c>
      <c r="BE158" s="201">
        <f>IF(N158="základní",J158,0)</f>
        <v>0</v>
      </c>
      <c r="BF158" s="201">
        <f>IF(N158="snížená",J158,0)</f>
        <v>0</v>
      </c>
      <c r="BG158" s="201">
        <f>IF(N158="zákl. přenesená",J158,0)</f>
        <v>0</v>
      </c>
      <c r="BH158" s="201">
        <f>IF(N158="sníž. přenesená",J158,0)</f>
        <v>0</v>
      </c>
      <c r="BI158" s="201">
        <f>IF(N158="nulová",J158,0)</f>
        <v>0</v>
      </c>
      <c r="BJ158" s="18" t="s">
        <v>82</v>
      </c>
      <c r="BK158" s="201">
        <f>ROUND(I158*H158,2)</f>
        <v>0</v>
      </c>
      <c r="BL158" s="18" t="s">
        <v>187</v>
      </c>
      <c r="BM158" s="200" t="s">
        <v>201</v>
      </c>
    </row>
    <row r="159" spans="1:65" s="2" customFormat="1" ht="19.5">
      <c r="A159" s="35"/>
      <c r="B159" s="36"/>
      <c r="C159" s="37"/>
      <c r="D159" s="202" t="s">
        <v>146</v>
      </c>
      <c r="E159" s="37"/>
      <c r="F159" s="203" t="s">
        <v>784</v>
      </c>
      <c r="G159" s="37"/>
      <c r="H159" s="37"/>
      <c r="I159" s="204"/>
      <c r="J159" s="37"/>
      <c r="K159" s="37"/>
      <c r="L159" s="40"/>
      <c r="M159" s="205"/>
      <c r="N159" s="206"/>
      <c r="O159" s="72"/>
      <c r="P159" s="72"/>
      <c r="Q159" s="72"/>
      <c r="R159" s="72"/>
      <c r="S159" s="72"/>
      <c r="T159" s="73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8" t="s">
        <v>146</v>
      </c>
      <c r="AU159" s="18" t="s">
        <v>84</v>
      </c>
    </row>
    <row r="160" spans="1:65" s="2" customFormat="1" ht="55.5" customHeight="1">
      <c r="A160" s="35"/>
      <c r="B160" s="36"/>
      <c r="C160" s="239" t="s">
        <v>177</v>
      </c>
      <c r="D160" s="239" t="s">
        <v>162</v>
      </c>
      <c r="E160" s="240" t="s">
        <v>785</v>
      </c>
      <c r="F160" s="241" t="s">
        <v>786</v>
      </c>
      <c r="G160" s="242" t="s">
        <v>144</v>
      </c>
      <c r="H160" s="243">
        <v>1</v>
      </c>
      <c r="I160" s="244"/>
      <c r="J160" s="245">
        <f>ROUND(I160*H160,2)</f>
        <v>0</v>
      </c>
      <c r="K160" s="246"/>
      <c r="L160" s="247"/>
      <c r="M160" s="248" t="s">
        <v>1</v>
      </c>
      <c r="N160" s="249" t="s">
        <v>39</v>
      </c>
      <c r="O160" s="72"/>
      <c r="P160" s="198">
        <f>O160*H160</f>
        <v>0</v>
      </c>
      <c r="Q160" s="198">
        <v>0</v>
      </c>
      <c r="R160" s="198">
        <f>Q160*H160</f>
        <v>0</v>
      </c>
      <c r="S160" s="198">
        <v>0</v>
      </c>
      <c r="T160" s="199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0" t="s">
        <v>224</v>
      </c>
      <c r="AT160" s="200" t="s">
        <v>162</v>
      </c>
      <c r="AU160" s="200" t="s">
        <v>84</v>
      </c>
      <c r="AY160" s="18" t="s">
        <v>138</v>
      </c>
      <c r="BE160" s="201">
        <f>IF(N160="základní",J160,0)</f>
        <v>0</v>
      </c>
      <c r="BF160" s="201">
        <f>IF(N160="snížená",J160,0)</f>
        <v>0</v>
      </c>
      <c r="BG160" s="201">
        <f>IF(N160="zákl. přenesená",J160,0)</f>
        <v>0</v>
      </c>
      <c r="BH160" s="201">
        <f>IF(N160="sníž. přenesená",J160,0)</f>
        <v>0</v>
      </c>
      <c r="BI160" s="201">
        <f>IF(N160="nulová",J160,0)</f>
        <v>0</v>
      </c>
      <c r="BJ160" s="18" t="s">
        <v>82</v>
      </c>
      <c r="BK160" s="201">
        <f>ROUND(I160*H160,2)</f>
        <v>0</v>
      </c>
      <c r="BL160" s="18" t="s">
        <v>187</v>
      </c>
      <c r="BM160" s="200" t="s">
        <v>208</v>
      </c>
    </row>
    <row r="161" spans="1:65" s="2" customFormat="1" ht="39">
      <c r="A161" s="35"/>
      <c r="B161" s="36"/>
      <c r="C161" s="37"/>
      <c r="D161" s="202" t="s">
        <v>146</v>
      </c>
      <c r="E161" s="37"/>
      <c r="F161" s="203" t="s">
        <v>786</v>
      </c>
      <c r="G161" s="37"/>
      <c r="H161" s="37"/>
      <c r="I161" s="204"/>
      <c r="J161" s="37"/>
      <c r="K161" s="37"/>
      <c r="L161" s="40"/>
      <c r="M161" s="205"/>
      <c r="N161" s="206"/>
      <c r="O161" s="72"/>
      <c r="P161" s="72"/>
      <c r="Q161" s="72"/>
      <c r="R161" s="72"/>
      <c r="S161" s="72"/>
      <c r="T161" s="73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146</v>
      </c>
      <c r="AU161" s="18" t="s">
        <v>84</v>
      </c>
    </row>
    <row r="162" spans="1:65" s="2" customFormat="1" ht="21.75" customHeight="1">
      <c r="A162" s="35"/>
      <c r="B162" s="36"/>
      <c r="C162" s="239" t="s">
        <v>209</v>
      </c>
      <c r="D162" s="239" t="s">
        <v>162</v>
      </c>
      <c r="E162" s="240" t="s">
        <v>787</v>
      </c>
      <c r="F162" s="241" t="s">
        <v>788</v>
      </c>
      <c r="G162" s="242" t="s">
        <v>144</v>
      </c>
      <c r="H162" s="243">
        <v>1</v>
      </c>
      <c r="I162" s="244"/>
      <c r="J162" s="245">
        <f>ROUND(I162*H162,2)</f>
        <v>0</v>
      </c>
      <c r="K162" s="246"/>
      <c r="L162" s="247"/>
      <c r="M162" s="248" t="s">
        <v>1</v>
      </c>
      <c r="N162" s="249" t="s">
        <v>39</v>
      </c>
      <c r="O162" s="72"/>
      <c r="P162" s="198">
        <f>O162*H162</f>
        <v>0</v>
      </c>
      <c r="Q162" s="198">
        <v>0</v>
      </c>
      <c r="R162" s="198">
        <f>Q162*H162</f>
        <v>0</v>
      </c>
      <c r="S162" s="198">
        <v>0</v>
      </c>
      <c r="T162" s="199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0" t="s">
        <v>224</v>
      </c>
      <c r="AT162" s="200" t="s">
        <v>162</v>
      </c>
      <c r="AU162" s="200" t="s">
        <v>84</v>
      </c>
      <c r="AY162" s="18" t="s">
        <v>138</v>
      </c>
      <c r="BE162" s="201">
        <f>IF(N162="základní",J162,0)</f>
        <v>0</v>
      </c>
      <c r="BF162" s="201">
        <f>IF(N162="snížená",J162,0)</f>
        <v>0</v>
      </c>
      <c r="BG162" s="201">
        <f>IF(N162="zákl. přenesená",J162,0)</f>
        <v>0</v>
      </c>
      <c r="BH162" s="201">
        <f>IF(N162="sníž. přenesená",J162,0)</f>
        <v>0</v>
      </c>
      <c r="BI162" s="201">
        <f>IF(N162="nulová",J162,0)</f>
        <v>0</v>
      </c>
      <c r="BJ162" s="18" t="s">
        <v>82</v>
      </c>
      <c r="BK162" s="201">
        <f>ROUND(I162*H162,2)</f>
        <v>0</v>
      </c>
      <c r="BL162" s="18" t="s">
        <v>187</v>
      </c>
      <c r="BM162" s="200" t="s">
        <v>212</v>
      </c>
    </row>
    <row r="163" spans="1:65" s="2" customFormat="1" ht="19.5">
      <c r="A163" s="35"/>
      <c r="B163" s="36"/>
      <c r="C163" s="37"/>
      <c r="D163" s="202" t="s">
        <v>146</v>
      </c>
      <c r="E163" s="37"/>
      <c r="F163" s="203" t="s">
        <v>788</v>
      </c>
      <c r="G163" s="37"/>
      <c r="H163" s="37"/>
      <c r="I163" s="204"/>
      <c r="J163" s="37"/>
      <c r="K163" s="37"/>
      <c r="L163" s="40"/>
      <c r="M163" s="205"/>
      <c r="N163" s="206"/>
      <c r="O163" s="72"/>
      <c r="P163" s="72"/>
      <c r="Q163" s="72"/>
      <c r="R163" s="72"/>
      <c r="S163" s="72"/>
      <c r="T163" s="73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8" t="s">
        <v>146</v>
      </c>
      <c r="AU163" s="18" t="s">
        <v>84</v>
      </c>
    </row>
    <row r="164" spans="1:65" s="2" customFormat="1" ht="21.75" customHeight="1">
      <c r="A164" s="35"/>
      <c r="B164" s="36"/>
      <c r="C164" s="239" t="s">
        <v>184</v>
      </c>
      <c r="D164" s="239" t="s">
        <v>162</v>
      </c>
      <c r="E164" s="240" t="s">
        <v>789</v>
      </c>
      <c r="F164" s="241" t="s">
        <v>790</v>
      </c>
      <c r="G164" s="242" t="s">
        <v>144</v>
      </c>
      <c r="H164" s="243">
        <v>2</v>
      </c>
      <c r="I164" s="244"/>
      <c r="J164" s="245">
        <f>ROUND(I164*H164,2)</f>
        <v>0</v>
      </c>
      <c r="K164" s="246"/>
      <c r="L164" s="247"/>
      <c r="M164" s="248" t="s">
        <v>1</v>
      </c>
      <c r="N164" s="249" t="s">
        <v>39</v>
      </c>
      <c r="O164" s="72"/>
      <c r="P164" s="198">
        <f>O164*H164</f>
        <v>0</v>
      </c>
      <c r="Q164" s="198">
        <v>0</v>
      </c>
      <c r="R164" s="198">
        <f>Q164*H164</f>
        <v>0</v>
      </c>
      <c r="S164" s="198">
        <v>0</v>
      </c>
      <c r="T164" s="199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0" t="s">
        <v>224</v>
      </c>
      <c r="AT164" s="200" t="s">
        <v>162</v>
      </c>
      <c r="AU164" s="200" t="s">
        <v>84</v>
      </c>
      <c r="AY164" s="18" t="s">
        <v>138</v>
      </c>
      <c r="BE164" s="201">
        <f>IF(N164="základní",J164,0)</f>
        <v>0</v>
      </c>
      <c r="BF164" s="201">
        <f>IF(N164="snížená",J164,0)</f>
        <v>0</v>
      </c>
      <c r="BG164" s="201">
        <f>IF(N164="zákl. přenesená",J164,0)</f>
        <v>0</v>
      </c>
      <c r="BH164" s="201">
        <f>IF(N164="sníž. přenesená",J164,0)</f>
        <v>0</v>
      </c>
      <c r="BI164" s="201">
        <f>IF(N164="nulová",J164,0)</f>
        <v>0</v>
      </c>
      <c r="BJ164" s="18" t="s">
        <v>82</v>
      </c>
      <c r="BK164" s="201">
        <f>ROUND(I164*H164,2)</f>
        <v>0</v>
      </c>
      <c r="BL164" s="18" t="s">
        <v>187</v>
      </c>
      <c r="BM164" s="200" t="s">
        <v>215</v>
      </c>
    </row>
    <row r="165" spans="1:65" s="2" customFormat="1" ht="11.25">
      <c r="A165" s="35"/>
      <c r="B165" s="36"/>
      <c r="C165" s="37"/>
      <c r="D165" s="202" t="s">
        <v>146</v>
      </c>
      <c r="E165" s="37"/>
      <c r="F165" s="203" t="s">
        <v>790</v>
      </c>
      <c r="G165" s="37"/>
      <c r="H165" s="37"/>
      <c r="I165" s="204"/>
      <c r="J165" s="37"/>
      <c r="K165" s="37"/>
      <c r="L165" s="40"/>
      <c r="M165" s="205"/>
      <c r="N165" s="206"/>
      <c r="O165" s="72"/>
      <c r="P165" s="72"/>
      <c r="Q165" s="72"/>
      <c r="R165" s="72"/>
      <c r="S165" s="72"/>
      <c r="T165" s="73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146</v>
      </c>
      <c r="AU165" s="18" t="s">
        <v>84</v>
      </c>
    </row>
    <row r="166" spans="1:65" s="2" customFormat="1" ht="21.75" customHeight="1">
      <c r="A166" s="35"/>
      <c r="B166" s="36"/>
      <c r="C166" s="239" t="s">
        <v>8</v>
      </c>
      <c r="D166" s="239" t="s">
        <v>162</v>
      </c>
      <c r="E166" s="240" t="s">
        <v>791</v>
      </c>
      <c r="F166" s="241" t="s">
        <v>792</v>
      </c>
      <c r="G166" s="242" t="s">
        <v>144</v>
      </c>
      <c r="H166" s="243">
        <v>2</v>
      </c>
      <c r="I166" s="244"/>
      <c r="J166" s="245">
        <f>ROUND(I166*H166,2)</f>
        <v>0</v>
      </c>
      <c r="K166" s="246"/>
      <c r="L166" s="247"/>
      <c r="M166" s="248" t="s">
        <v>1</v>
      </c>
      <c r="N166" s="249" t="s">
        <v>39</v>
      </c>
      <c r="O166" s="72"/>
      <c r="P166" s="198">
        <f>O166*H166</f>
        <v>0</v>
      </c>
      <c r="Q166" s="198">
        <v>0</v>
      </c>
      <c r="R166" s="198">
        <f>Q166*H166</f>
        <v>0</v>
      </c>
      <c r="S166" s="198">
        <v>0</v>
      </c>
      <c r="T166" s="199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0" t="s">
        <v>224</v>
      </c>
      <c r="AT166" s="200" t="s">
        <v>162</v>
      </c>
      <c r="AU166" s="200" t="s">
        <v>84</v>
      </c>
      <c r="AY166" s="18" t="s">
        <v>138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18" t="s">
        <v>82</v>
      </c>
      <c r="BK166" s="201">
        <f>ROUND(I166*H166,2)</f>
        <v>0</v>
      </c>
      <c r="BL166" s="18" t="s">
        <v>187</v>
      </c>
      <c r="BM166" s="200" t="s">
        <v>221</v>
      </c>
    </row>
    <row r="167" spans="1:65" s="2" customFormat="1" ht="19.5">
      <c r="A167" s="35"/>
      <c r="B167" s="36"/>
      <c r="C167" s="37"/>
      <c r="D167" s="202" t="s">
        <v>146</v>
      </c>
      <c r="E167" s="37"/>
      <c r="F167" s="203" t="s">
        <v>792</v>
      </c>
      <c r="G167" s="37"/>
      <c r="H167" s="37"/>
      <c r="I167" s="204"/>
      <c r="J167" s="37"/>
      <c r="K167" s="37"/>
      <c r="L167" s="40"/>
      <c r="M167" s="205"/>
      <c r="N167" s="206"/>
      <c r="O167" s="72"/>
      <c r="P167" s="72"/>
      <c r="Q167" s="72"/>
      <c r="R167" s="72"/>
      <c r="S167" s="72"/>
      <c r="T167" s="73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146</v>
      </c>
      <c r="AU167" s="18" t="s">
        <v>84</v>
      </c>
    </row>
    <row r="168" spans="1:65" s="2" customFormat="1" ht="21.75" customHeight="1">
      <c r="A168" s="35"/>
      <c r="B168" s="36"/>
      <c r="C168" s="239" t="s">
        <v>187</v>
      </c>
      <c r="D168" s="239" t="s">
        <v>162</v>
      </c>
      <c r="E168" s="240" t="s">
        <v>793</v>
      </c>
      <c r="F168" s="241" t="s">
        <v>794</v>
      </c>
      <c r="G168" s="242" t="s">
        <v>144</v>
      </c>
      <c r="H168" s="243">
        <v>2</v>
      </c>
      <c r="I168" s="244"/>
      <c r="J168" s="245">
        <f>ROUND(I168*H168,2)</f>
        <v>0</v>
      </c>
      <c r="K168" s="246"/>
      <c r="L168" s="247"/>
      <c r="M168" s="248" t="s">
        <v>1</v>
      </c>
      <c r="N168" s="249" t="s">
        <v>39</v>
      </c>
      <c r="O168" s="72"/>
      <c r="P168" s="198">
        <f>O168*H168</f>
        <v>0</v>
      </c>
      <c r="Q168" s="198">
        <v>0</v>
      </c>
      <c r="R168" s="198">
        <f>Q168*H168</f>
        <v>0</v>
      </c>
      <c r="S168" s="198">
        <v>0</v>
      </c>
      <c r="T168" s="199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0" t="s">
        <v>224</v>
      </c>
      <c r="AT168" s="200" t="s">
        <v>162</v>
      </c>
      <c r="AU168" s="200" t="s">
        <v>84</v>
      </c>
      <c r="AY168" s="18" t="s">
        <v>138</v>
      </c>
      <c r="BE168" s="201">
        <f>IF(N168="základní",J168,0)</f>
        <v>0</v>
      </c>
      <c r="BF168" s="201">
        <f>IF(N168="snížená",J168,0)</f>
        <v>0</v>
      </c>
      <c r="BG168" s="201">
        <f>IF(N168="zákl. přenesená",J168,0)</f>
        <v>0</v>
      </c>
      <c r="BH168" s="201">
        <f>IF(N168="sníž. přenesená",J168,0)</f>
        <v>0</v>
      </c>
      <c r="BI168" s="201">
        <f>IF(N168="nulová",J168,0)</f>
        <v>0</v>
      </c>
      <c r="BJ168" s="18" t="s">
        <v>82</v>
      </c>
      <c r="BK168" s="201">
        <f>ROUND(I168*H168,2)</f>
        <v>0</v>
      </c>
      <c r="BL168" s="18" t="s">
        <v>187</v>
      </c>
      <c r="BM168" s="200" t="s">
        <v>224</v>
      </c>
    </row>
    <row r="169" spans="1:65" s="2" customFormat="1" ht="19.5">
      <c r="A169" s="35"/>
      <c r="B169" s="36"/>
      <c r="C169" s="37"/>
      <c r="D169" s="202" t="s">
        <v>146</v>
      </c>
      <c r="E169" s="37"/>
      <c r="F169" s="203" t="s">
        <v>794</v>
      </c>
      <c r="G169" s="37"/>
      <c r="H169" s="37"/>
      <c r="I169" s="204"/>
      <c r="J169" s="37"/>
      <c r="K169" s="37"/>
      <c r="L169" s="40"/>
      <c r="M169" s="205"/>
      <c r="N169" s="206"/>
      <c r="O169" s="72"/>
      <c r="P169" s="72"/>
      <c r="Q169" s="72"/>
      <c r="R169" s="72"/>
      <c r="S169" s="72"/>
      <c r="T169" s="73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146</v>
      </c>
      <c r="AU169" s="18" t="s">
        <v>84</v>
      </c>
    </row>
    <row r="170" spans="1:65" s="2" customFormat="1" ht="21.75" customHeight="1">
      <c r="A170" s="35"/>
      <c r="B170" s="36"/>
      <c r="C170" s="239" t="s">
        <v>228</v>
      </c>
      <c r="D170" s="239" t="s">
        <v>162</v>
      </c>
      <c r="E170" s="240" t="s">
        <v>795</v>
      </c>
      <c r="F170" s="241" t="s">
        <v>796</v>
      </c>
      <c r="G170" s="242" t="s">
        <v>144</v>
      </c>
      <c r="H170" s="243">
        <v>5</v>
      </c>
      <c r="I170" s="244"/>
      <c r="J170" s="245">
        <f>ROUND(I170*H170,2)</f>
        <v>0</v>
      </c>
      <c r="K170" s="246"/>
      <c r="L170" s="247"/>
      <c r="M170" s="248" t="s">
        <v>1</v>
      </c>
      <c r="N170" s="249" t="s">
        <v>39</v>
      </c>
      <c r="O170" s="72"/>
      <c r="P170" s="198">
        <f>O170*H170</f>
        <v>0</v>
      </c>
      <c r="Q170" s="198">
        <v>0</v>
      </c>
      <c r="R170" s="198">
        <f>Q170*H170</f>
        <v>0</v>
      </c>
      <c r="S170" s="198">
        <v>0</v>
      </c>
      <c r="T170" s="199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0" t="s">
        <v>224</v>
      </c>
      <c r="AT170" s="200" t="s">
        <v>162</v>
      </c>
      <c r="AU170" s="200" t="s">
        <v>84</v>
      </c>
      <c r="AY170" s="18" t="s">
        <v>138</v>
      </c>
      <c r="BE170" s="201">
        <f>IF(N170="základní",J170,0)</f>
        <v>0</v>
      </c>
      <c r="BF170" s="201">
        <f>IF(N170="snížená",J170,0)</f>
        <v>0</v>
      </c>
      <c r="BG170" s="201">
        <f>IF(N170="zákl. přenesená",J170,0)</f>
        <v>0</v>
      </c>
      <c r="BH170" s="201">
        <f>IF(N170="sníž. přenesená",J170,0)</f>
        <v>0</v>
      </c>
      <c r="BI170" s="201">
        <f>IF(N170="nulová",J170,0)</f>
        <v>0</v>
      </c>
      <c r="BJ170" s="18" t="s">
        <v>82</v>
      </c>
      <c r="BK170" s="201">
        <f>ROUND(I170*H170,2)</f>
        <v>0</v>
      </c>
      <c r="BL170" s="18" t="s">
        <v>187</v>
      </c>
      <c r="BM170" s="200" t="s">
        <v>231</v>
      </c>
    </row>
    <row r="171" spans="1:65" s="2" customFormat="1" ht="19.5">
      <c r="A171" s="35"/>
      <c r="B171" s="36"/>
      <c r="C171" s="37"/>
      <c r="D171" s="202" t="s">
        <v>146</v>
      </c>
      <c r="E171" s="37"/>
      <c r="F171" s="203" t="s">
        <v>796</v>
      </c>
      <c r="G171" s="37"/>
      <c r="H171" s="37"/>
      <c r="I171" s="204"/>
      <c r="J171" s="37"/>
      <c r="K171" s="37"/>
      <c r="L171" s="40"/>
      <c r="M171" s="205"/>
      <c r="N171" s="206"/>
      <c r="O171" s="72"/>
      <c r="P171" s="72"/>
      <c r="Q171" s="72"/>
      <c r="R171" s="72"/>
      <c r="S171" s="72"/>
      <c r="T171" s="73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146</v>
      </c>
      <c r="AU171" s="18" t="s">
        <v>84</v>
      </c>
    </row>
    <row r="172" spans="1:65" s="2" customFormat="1" ht="21.75" customHeight="1">
      <c r="A172" s="35"/>
      <c r="B172" s="36"/>
      <c r="C172" s="239" t="s">
        <v>191</v>
      </c>
      <c r="D172" s="239" t="s">
        <v>162</v>
      </c>
      <c r="E172" s="240" t="s">
        <v>797</v>
      </c>
      <c r="F172" s="241" t="s">
        <v>798</v>
      </c>
      <c r="G172" s="242" t="s">
        <v>144</v>
      </c>
      <c r="H172" s="243">
        <v>15</v>
      </c>
      <c r="I172" s="244"/>
      <c r="J172" s="245">
        <f>ROUND(I172*H172,2)</f>
        <v>0</v>
      </c>
      <c r="K172" s="246"/>
      <c r="L172" s="247"/>
      <c r="M172" s="248" t="s">
        <v>1</v>
      </c>
      <c r="N172" s="249" t="s">
        <v>39</v>
      </c>
      <c r="O172" s="72"/>
      <c r="P172" s="198">
        <f>O172*H172</f>
        <v>0</v>
      </c>
      <c r="Q172" s="198">
        <v>0</v>
      </c>
      <c r="R172" s="198">
        <f>Q172*H172</f>
        <v>0</v>
      </c>
      <c r="S172" s="198">
        <v>0</v>
      </c>
      <c r="T172" s="199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0" t="s">
        <v>224</v>
      </c>
      <c r="AT172" s="200" t="s">
        <v>162</v>
      </c>
      <c r="AU172" s="200" t="s">
        <v>84</v>
      </c>
      <c r="AY172" s="18" t="s">
        <v>138</v>
      </c>
      <c r="BE172" s="201">
        <f>IF(N172="základní",J172,0)</f>
        <v>0</v>
      </c>
      <c r="BF172" s="201">
        <f>IF(N172="snížená",J172,0)</f>
        <v>0</v>
      </c>
      <c r="BG172" s="201">
        <f>IF(N172="zákl. přenesená",J172,0)</f>
        <v>0</v>
      </c>
      <c r="BH172" s="201">
        <f>IF(N172="sníž. přenesená",J172,0)</f>
        <v>0</v>
      </c>
      <c r="BI172" s="201">
        <f>IF(N172="nulová",J172,0)</f>
        <v>0</v>
      </c>
      <c r="BJ172" s="18" t="s">
        <v>82</v>
      </c>
      <c r="BK172" s="201">
        <f>ROUND(I172*H172,2)</f>
        <v>0</v>
      </c>
      <c r="BL172" s="18" t="s">
        <v>187</v>
      </c>
      <c r="BM172" s="200" t="s">
        <v>234</v>
      </c>
    </row>
    <row r="173" spans="1:65" s="2" customFormat="1" ht="11.25">
      <c r="A173" s="35"/>
      <c r="B173" s="36"/>
      <c r="C173" s="37"/>
      <c r="D173" s="202" t="s">
        <v>146</v>
      </c>
      <c r="E173" s="37"/>
      <c r="F173" s="203" t="s">
        <v>798</v>
      </c>
      <c r="G173" s="37"/>
      <c r="H173" s="37"/>
      <c r="I173" s="204"/>
      <c r="J173" s="37"/>
      <c r="K173" s="37"/>
      <c r="L173" s="40"/>
      <c r="M173" s="205"/>
      <c r="N173" s="206"/>
      <c r="O173" s="72"/>
      <c r="P173" s="72"/>
      <c r="Q173" s="72"/>
      <c r="R173" s="72"/>
      <c r="S173" s="72"/>
      <c r="T173" s="73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146</v>
      </c>
      <c r="AU173" s="18" t="s">
        <v>84</v>
      </c>
    </row>
    <row r="174" spans="1:65" s="2" customFormat="1" ht="16.5" customHeight="1">
      <c r="A174" s="35"/>
      <c r="B174" s="36"/>
      <c r="C174" s="188" t="s">
        <v>235</v>
      </c>
      <c r="D174" s="188" t="s">
        <v>141</v>
      </c>
      <c r="E174" s="189" t="s">
        <v>799</v>
      </c>
      <c r="F174" s="190" t="s">
        <v>800</v>
      </c>
      <c r="G174" s="191" t="s">
        <v>144</v>
      </c>
      <c r="H174" s="192">
        <v>1</v>
      </c>
      <c r="I174" s="193"/>
      <c r="J174" s="194">
        <f>ROUND(I174*H174,2)</f>
        <v>0</v>
      </c>
      <c r="K174" s="195"/>
      <c r="L174" s="40"/>
      <c r="M174" s="196" t="s">
        <v>1</v>
      </c>
      <c r="N174" s="197" t="s">
        <v>39</v>
      </c>
      <c r="O174" s="72"/>
      <c r="P174" s="198">
        <f>O174*H174</f>
        <v>0</v>
      </c>
      <c r="Q174" s="198">
        <v>0</v>
      </c>
      <c r="R174" s="198">
        <f>Q174*H174</f>
        <v>0</v>
      </c>
      <c r="S174" s="198">
        <v>0</v>
      </c>
      <c r="T174" s="199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0" t="s">
        <v>187</v>
      </c>
      <c r="AT174" s="200" t="s">
        <v>141</v>
      </c>
      <c r="AU174" s="200" t="s">
        <v>84</v>
      </c>
      <c r="AY174" s="18" t="s">
        <v>138</v>
      </c>
      <c r="BE174" s="201">
        <f>IF(N174="základní",J174,0)</f>
        <v>0</v>
      </c>
      <c r="BF174" s="201">
        <f>IF(N174="snížená",J174,0)</f>
        <v>0</v>
      </c>
      <c r="BG174" s="201">
        <f>IF(N174="zákl. přenesená",J174,0)</f>
        <v>0</v>
      </c>
      <c r="BH174" s="201">
        <f>IF(N174="sníž. přenesená",J174,0)</f>
        <v>0</v>
      </c>
      <c r="BI174" s="201">
        <f>IF(N174="nulová",J174,0)</f>
        <v>0</v>
      </c>
      <c r="BJ174" s="18" t="s">
        <v>82</v>
      </c>
      <c r="BK174" s="201">
        <f>ROUND(I174*H174,2)</f>
        <v>0</v>
      </c>
      <c r="BL174" s="18" t="s">
        <v>187</v>
      </c>
      <c r="BM174" s="200" t="s">
        <v>239</v>
      </c>
    </row>
    <row r="175" spans="1:65" s="2" customFormat="1" ht="11.25">
      <c r="A175" s="35"/>
      <c r="B175" s="36"/>
      <c r="C175" s="37"/>
      <c r="D175" s="202" t="s">
        <v>146</v>
      </c>
      <c r="E175" s="37"/>
      <c r="F175" s="203" t="s">
        <v>800</v>
      </c>
      <c r="G175" s="37"/>
      <c r="H175" s="37"/>
      <c r="I175" s="204"/>
      <c r="J175" s="37"/>
      <c r="K175" s="37"/>
      <c r="L175" s="40"/>
      <c r="M175" s="205"/>
      <c r="N175" s="206"/>
      <c r="O175" s="72"/>
      <c r="P175" s="72"/>
      <c r="Q175" s="72"/>
      <c r="R175" s="72"/>
      <c r="S175" s="72"/>
      <c r="T175" s="73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146</v>
      </c>
      <c r="AU175" s="18" t="s">
        <v>84</v>
      </c>
    </row>
    <row r="176" spans="1:65" s="2" customFormat="1" ht="16.5" customHeight="1">
      <c r="A176" s="35"/>
      <c r="B176" s="36"/>
      <c r="C176" s="188" t="s">
        <v>194</v>
      </c>
      <c r="D176" s="188" t="s">
        <v>141</v>
      </c>
      <c r="E176" s="189" t="s">
        <v>801</v>
      </c>
      <c r="F176" s="190" t="s">
        <v>802</v>
      </c>
      <c r="G176" s="191" t="s">
        <v>144</v>
      </c>
      <c r="H176" s="192">
        <v>1</v>
      </c>
      <c r="I176" s="193"/>
      <c r="J176" s="194">
        <f>ROUND(I176*H176,2)</f>
        <v>0</v>
      </c>
      <c r="K176" s="195"/>
      <c r="L176" s="40"/>
      <c r="M176" s="196" t="s">
        <v>1</v>
      </c>
      <c r="N176" s="197" t="s">
        <v>39</v>
      </c>
      <c r="O176" s="72"/>
      <c r="P176" s="198">
        <f>O176*H176</f>
        <v>0</v>
      </c>
      <c r="Q176" s="198">
        <v>0</v>
      </c>
      <c r="R176" s="198">
        <f>Q176*H176</f>
        <v>0</v>
      </c>
      <c r="S176" s="198">
        <v>0</v>
      </c>
      <c r="T176" s="199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0" t="s">
        <v>187</v>
      </c>
      <c r="AT176" s="200" t="s">
        <v>141</v>
      </c>
      <c r="AU176" s="200" t="s">
        <v>84</v>
      </c>
      <c r="AY176" s="18" t="s">
        <v>138</v>
      </c>
      <c r="BE176" s="201">
        <f>IF(N176="základní",J176,0)</f>
        <v>0</v>
      </c>
      <c r="BF176" s="201">
        <f>IF(N176="snížená",J176,0)</f>
        <v>0</v>
      </c>
      <c r="BG176" s="201">
        <f>IF(N176="zákl. přenesená",J176,0)</f>
        <v>0</v>
      </c>
      <c r="BH176" s="201">
        <f>IF(N176="sníž. přenesená",J176,0)</f>
        <v>0</v>
      </c>
      <c r="BI176" s="201">
        <f>IF(N176="nulová",J176,0)</f>
        <v>0</v>
      </c>
      <c r="BJ176" s="18" t="s">
        <v>82</v>
      </c>
      <c r="BK176" s="201">
        <f>ROUND(I176*H176,2)</f>
        <v>0</v>
      </c>
      <c r="BL176" s="18" t="s">
        <v>187</v>
      </c>
      <c r="BM176" s="200" t="s">
        <v>242</v>
      </c>
    </row>
    <row r="177" spans="1:65" s="2" customFormat="1" ht="11.25">
      <c r="A177" s="35"/>
      <c r="B177" s="36"/>
      <c r="C177" s="37"/>
      <c r="D177" s="202" t="s">
        <v>146</v>
      </c>
      <c r="E177" s="37"/>
      <c r="F177" s="203" t="s">
        <v>802</v>
      </c>
      <c r="G177" s="37"/>
      <c r="H177" s="37"/>
      <c r="I177" s="204"/>
      <c r="J177" s="37"/>
      <c r="K177" s="37"/>
      <c r="L177" s="40"/>
      <c r="M177" s="205"/>
      <c r="N177" s="206"/>
      <c r="O177" s="72"/>
      <c r="P177" s="72"/>
      <c r="Q177" s="72"/>
      <c r="R177" s="72"/>
      <c r="S177" s="72"/>
      <c r="T177" s="73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146</v>
      </c>
      <c r="AU177" s="18" t="s">
        <v>84</v>
      </c>
    </row>
    <row r="178" spans="1:65" s="2" customFormat="1" ht="21.75" customHeight="1">
      <c r="A178" s="35"/>
      <c r="B178" s="36"/>
      <c r="C178" s="188" t="s">
        <v>7</v>
      </c>
      <c r="D178" s="188" t="s">
        <v>141</v>
      </c>
      <c r="E178" s="189" t="s">
        <v>803</v>
      </c>
      <c r="F178" s="190" t="s">
        <v>804</v>
      </c>
      <c r="G178" s="191" t="s">
        <v>144</v>
      </c>
      <c r="H178" s="192">
        <v>1</v>
      </c>
      <c r="I178" s="193"/>
      <c r="J178" s="194">
        <f>ROUND(I178*H178,2)</f>
        <v>0</v>
      </c>
      <c r="K178" s="195"/>
      <c r="L178" s="40"/>
      <c r="M178" s="196" t="s">
        <v>1</v>
      </c>
      <c r="N178" s="197" t="s">
        <v>39</v>
      </c>
      <c r="O178" s="72"/>
      <c r="P178" s="198">
        <f>O178*H178</f>
        <v>0</v>
      </c>
      <c r="Q178" s="198">
        <v>0</v>
      </c>
      <c r="R178" s="198">
        <f>Q178*H178</f>
        <v>0</v>
      </c>
      <c r="S178" s="198">
        <v>0</v>
      </c>
      <c r="T178" s="199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0" t="s">
        <v>187</v>
      </c>
      <c r="AT178" s="200" t="s">
        <v>141</v>
      </c>
      <c r="AU178" s="200" t="s">
        <v>84</v>
      </c>
      <c r="AY178" s="18" t="s">
        <v>138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18" t="s">
        <v>82</v>
      </c>
      <c r="BK178" s="201">
        <f>ROUND(I178*H178,2)</f>
        <v>0</v>
      </c>
      <c r="BL178" s="18" t="s">
        <v>187</v>
      </c>
      <c r="BM178" s="200" t="s">
        <v>245</v>
      </c>
    </row>
    <row r="179" spans="1:65" s="2" customFormat="1" ht="11.25">
      <c r="A179" s="35"/>
      <c r="B179" s="36"/>
      <c r="C179" s="37"/>
      <c r="D179" s="202" t="s">
        <v>146</v>
      </c>
      <c r="E179" s="37"/>
      <c r="F179" s="203" t="s">
        <v>804</v>
      </c>
      <c r="G179" s="37"/>
      <c r="H179" s="37"/>
      <c r="I179" s="204"/>
      <c r="J179" s="37"/>
      <c r="K179" s="37"/>
      <c r="L179" s="40"/>
      <c r="M179" s="205"/>
      <c r="N179" s="206"/>
      <c r="O179" s="72"/>
      <c r="P179" s="72"/>
      <c r="Q179" s="72"/>
      <c r="R179" s="72"/>
      <c r="S179" s="72"/>
      <c r="T179" s="73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146</v>
      </c>
      <c r="AU179" s="18" t="s">
        <v>84</v>
      </c>
    </row>
    <row r="180" spans="1:65" s="2" customFormat="1" ht="21.75" customHeight="1">
      <c r="A180" s="35"/>
      <c r="B180" s="36"/>
      <c r="C180" s="188" t="s">
        <v>201</v>
      </c>
      <c r="D180" s="188" t="s">
        <v>141</v>
      </c>
      <c r="E180" s="189" t="s">
        <v>805</v>
      </c>
      <c r="F180" s="190" t="s">
        <v>806</v>
      </c>
      <c r="G180" s="191" t="s">
        <v>144</v>
      </c>
      <c r="H180" s="192">
        <v>1</v>
      </c>
      <c r="I180" s="193"/>
      <c r="J180" s="194">
        <f>ROUND(I180*H180,2)</f>
        <v>0</v>
      </c>
      <c r="K180" s="195"/>
      <c r="L180" s="40"/>
      <c r="M180" s="196" t="s">
        <v>1</v>
      </c>
      <c r="N180" s="197" t="s">
        <v>39</v>
      </c>
      <c r="O180" s="72"/>
      <c r="P180" s="198">
        <f>O180*H180</f>
        <v>0</v>
      </c>
      <c r="Q180" s="198">
        <v>0</v>
      </c>
      <c r="R180" s="198">
        <f>Q180*H180</f>
        <v>0</v>
      </c>
      <c r="S180" s="198">
        <v>0</v>
      </c>
      <c r="T180" s="199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0" t="s">
        <v>187</v>
      </c>
      <c r="AT180" s="200" t="s">
        <v>141</v>
      </c>
      <c r="AU180" s="200" t="s">
        <v>84</v>
      </c>
      <c r="AY180" s="18" t="s">
        <v>138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18" t="s">
        <v>82</v>
      </c>
      <c r="BK180" s="201">
        <f>ROUND(I180*H180,2)</f>
        <v>0</v>
      </c>
      <c r="BL180" s="18" t="s">
        <v>187</v>
      </c>
      <c r="BM180" s="200" t="s">
        <v>249</v>
      </c>
    </row>
    <row r="181" spans="1:65" s="2" customFormat="1" ht="11.25">
      <c r="A181" s="35"/>
      <c r="B181" s="36"/>
      <c r="C181" s="37"/>
      <c r="D181" s="202" t="s">
        <v>146</v>
      </c>
      <c r="E181" s="37"/>
      <c r="F181" s="203" t="s">
        <v>806</v>
      </c>
      <c r="G181" s="37"/>
      <c r="H181" s="37"/>
      <c r="I181" s="204"/>
      <c r="J181" s="37"/>
      <c r="K181" s="37"/>
      <c r="L181" s="40"/>
      <c r="M181" s="205"/>
      <c r="N181" s="206"/>
      <c r="O181" s="72"/>
      <c r="P181" s="72"/>
      <c r="Q181" s="72"/>
      <c r="R181" s="72"/>
      <c r="S181" s="72"/>
      <c r="T181" s="73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146</v>
      </c>
      <c r="AU181" s="18" t="s">
        <v>84</v>
      </c>
    </row>
    <row r="182" spans="1:65" s="12" customFormat="1" ht="22.9" customHeight="1">
      <c r="B182" s="172"/>
      <c r="C182" s="173"/>
      <c r="D182" s="174" t="s">
        <v>73</v>
      </c>
      <c r="E182" s="186" t="s">
        <v>807</v>
      </c>
      <c r="F182" s="186" t="s">
        <v>808</v>
      </c>
      <c r="G182" s="173"/>
      <c r="H182" s="173"/>
      <c r="I182" s="176"/>
      <c r="J182" s="187">
        <f>BK182</f>
        <v>0</v>
      </c>
      <c r="K182" s="173"/>
      <c r="L182" s="178"/>
      <c r="M182" s="179"/>
      <c r="N182" s="180"/>
      <c r="O182" s="180"/>
      <c r="P182" s="181">
        <f>SUM(P183:P210)</f>
        <v>0</v>
      </c>
      <c r="Q182" s="180"/>
      <c r="R182" s="181">
        <f>SUM(R183:R210)</f>
        <v>0</v>
      </c>
      <c r="S182" s="180"/>
      <c r="T182" s="182">
        <f>SUM(T183:T210)</f>
        <v>0</v>
      </c>
      <c r="AR182" s="183" t="s">
        <v>84</v>
      </c>
      <c r="AT182" s="184" t="s">
        <v>73</v>
      </c>
      <c r="AU182" s="184" t="s">
        <v>82</v>
      </c>
      <c r="AY182" s="183" t="s">
        <v>138</v>
      </c>
      <c r="BK182" s="185">
        <f>SUM(BK183:BK210)</f>
        <v>0</v>
      </c>
    </row>
    <row r="183" spans="1:65" s="2" customFormat="1" ht="21.75" customHeight="1">
      <c r="A183" s="35"/>
      <c r="B183" s="36"/>
      <c r="C183" s="188" t="s">
        <v>250</v>
      </c>
      <c r="D183" s="188" t="s">
        <v>141</v>
      </c>
      <c r="E183" s="189" t="s">
        <v>809</v>
      </c>
      <c r="F183" s="190" t="s">
        <v>810</v>
      </c>
      <c r="G183" s="191" t="s">
        <v>200</v>
      </c>
      <c r="H183" s="192">
        <v>36</v>
      </c>
      <c r="I183" s="193"/>
      <c r="J183" s="194">
        <f>ROUND(I183*H183,2)</f>
        <v>0</v>
      </c>
      <c r="K183" s="195"/>
      <c r="L183" s="40"/>
      <c r="M183" s="196" t="s">
        <v>1</v>
      </c>
      <c r="N183" s="197" t="s">
        <v>39</v>
      </c>
      <c r="O183" s="72"/>
      <c r="P183" s="198">
        <f>O183*H183</f>
        <v>0</v>
      </c>
      <c r="Q183" s="198">
        <v>0</v>
      </c>
      <c r="R183" s="198">
        <f>Q183*H183</f>
        <v>0</v>
      </c>
      <c r="S183" s="198">
        <v>0</v>
      </c>
      <c r="T183" s="199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0" t="s">
        <v>187</v>
      </c>
      <c r="AT183" s="200" t="s">
        <v>141</v>
      </c>
      <c r="AU183" s="200" t="s">
        <v>84</v>
      </c>
      <c r="AY183" s="18" t="s">
        <v>138</v>
      </c>
      <c r="BE183" s="201">
        <f>IF(N183="základní",J183,0)</f>
        <v>0</v>
      </c>
      <c r="BF183" s="201">
        <f>IF(N183="snížená",J183,0)</f>
        <v>0</v>
      </c>
      <c r="BG183" s="201">
        <f>IF(N183="zákl. přenesená",J183,0)</f>
        <v>0</v>
      </c>
      <c r="BH183" s="201">
        <f>IF(N183="sníž. přenesená",J183,0)</f>
        <v>0</v>
      </c>
      <c r="BI183" s="201">
        <f>IF(N183="nulová",J183,0)</f>
        <v>0</v>
      </c>
      <c r="BJ183" s="18" t="s">
        <v>82</v>
      </c>
      <c r="BK183" s="201">
        <f>ROUND(I183*H183,2)</f>
        <v>0</v>
      </c>
      <c r="BL183" s="18" t="s">
        <v>187</v>
      </c>
      <c r="BM183" s="200" t="s">
        <v>253</v>
      </c>
    </row>
    <row r="184" spans="1:65" s="2" customFormat="1" ht="11.25">
      <c r="A184" s="35"/>
      <c r="B184" s="36"/>
      <c r="C184" s="37"/>
      <c r="D184" s="202" t="s">
        <v>146</v>
      </c>
      <c r="E184" s="37"/>
      <c r="F184" s="203" t="s">
        <v>810</v>
      </c>
      <c r="G184" s="37"/>
      <c r="H184" s="37"/>
      <c r="I184" s="204"/>
      <c r="J184" s="37"/>
      <c r="K184" s="37"/>
      <c r="L184" s="40"/>
      <c r="M184" s="205"/>
      <c r="N184" s="206"/>
      <c r="O184" s="72"/>
      <c r="P184" s="72"/>
      <c r="Q184" s="72"/>
      <c r="R184" s="72"/>
      <c r="S184" s="72"/>
      <c r="T184" s="73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146</v>
      </c>
      <c r="AU184" s="18" t="s">
        <v>84</v>
      </c>
    </row>
    <row r="185" spans="1:65" s="14" customFormat="1" ht="11.25">
      <c r="B185" s="217"/>
      <c r="C185" s="218"/>
      <c r="D185" s="202" t="s">
        <v>147</v>
      </c>
      <c r="E185" s="219" t="s">
        <v>1</v>
      </c>
      <c r="F185" s="220" t="s">
        <v>811</v>
      </c>
      <c r="G185" s="218"/>
      <c r="H185" s="221">
        <v>36</v>
      </c>
      <c r="I185" s="222"/>
      <c r="J185" s="218"/>
      <c r="K185" s="218"/>
      <c r="L185" s="223"/>
      <c r="M185" s="224"/>
      <c r="N185" s="225"/>
      <c r="O185" s="225"/>
      <c r="P185" s="225"/>
      <c r="Q185" s="225"/>
      <c r="R185" s="225"/>
      <c r="S185" s="225"/>
      <c r="T185" s="226"/>
      <c r="AT185" s="227" t="s">
        <v>147</v>
      </c>
      <c r="AU185" s="227" t="s">
        <v>84</v>
      </c>
      <c r="AV185" s="14" t="s">
        <v>84</v>
      </c>
      <c r="AW185" s="14" t="s">
        <v>31</v>
      </c>
      <c r="AX185" s="14" t="s">
        <v>74</v>
      </c>
      <c r="AY185" s="227" t="s">
        <v>138</v>
      </c>
    </row>
    <row r="186" spans="1:65" s="15" customFormat="1" ht="11.25">
      <c r="B186" s="228"/>
      <c r="C186" s="229"/>
      <c r="D186" s="202" t="s">
        <v>147</v>
      </c>
      <c r="E186" s="230" t="s">
        <v>1</v>
      </c>
      <c r="F186" s="231" t="s">
        <v>151</v>
      </c>
      <c r="G186" s="229"/>
      <c r="H186" s="232">
        <v>36</v>
      </c>
      <c r="I186" s="233"/>
      <c r="J186" s="229"/>
      <c r="K186" s="229"/>
      <c r="L186" s="234"/>
      <c r="M186" s="235"/>
      <c r="N186" s="236"/>
      <c r="O186" s="236"/>
      <c r="P186" s="236"/>
      <c r="Q186" s="236"/>
      <c r="R186" s="236"/>
      <c r="S186" s="236"/>
      <c r="T186" s="237"/>
      <c r="AT186" s="238" t="s">
        <v>147</v>
      </c>
      <c r="AU186" s="238" t="s">
        <v>84</v>
      </c>
      <c r="AV186" s="15" t="s">
        <v>145</v>
      </c>
      <c r="AW186" s="15" t="s">
        <v>31</v>
      </c>
      <c r="AX186" s="15" t="s">
        <v>82</v>
      </c>
      <c r="AY186" s="238" t="s">
        <v>138</v>
      </c>
    </row>
    <row r="187" spans="1:65" s="2" customFormat="1" ht="21.75" customHeight="1">
      <c r="A187" s="35"/>
      <c r="B187" s="36"/>
      <c r="C187" s="188" t="s">
        <v>208</v>
      </c>
      <c r="D187" s="188" t="s">
        <v>141</v>
      </c>
      <c r="E187" s="189" t="s">
        <v>812</v>
      </c>
      <c r="F187" s="190" t="s">
        <v>813</v>
      </c>
      <c r="G187" s="191" t="s">
        <v>200</v>
      </c>
      <c r="H187" s="192">
        <v>7.2</v>
      </c>
      <c r="I187" s="193"/>
      <c r="J187" s="194">
        <f>ROUND(I187*H187,2)</f>
        <v>0</v>
      </c>
      <c r="K187" s="195"/>
      <c r="L187" s="40"/>
      <c r="M187" s="196" t="s">
        <v>1</v>
      </c>
      <c r="N187" s="197" t="s">
        <v>39</v>
      </c>
      <c r="O187" s="72"/>
      <c r="P187" s="198">
        <f>O187*H187</f>
        <v>0</v>
      </c>
      <c r="Q187" s="198">
        <v>0</v>
      </c>
      <c r="R187" s="198">
        <f>Q187*H187</f>
        <v>0</v>
      </c>
      <c r="S187" s="198">
        <v>0</v>
      </c>
      <c r="T187" s="199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00" t="s">
        <v>187</v>
      </c>
      <c r="AT187" s="200" t="s">
        <v>141</v>
      </c>
      <c r="AU187" s="200" t="s">
        <v>84</v>
      </c>
      <c r="AY187" s="18" t="s">
        <v>138</v>
      </c>
      <c r="BE187" s="201">
        <f>IF(N187="základní",J187,0)</f>
        <v>0</v>
      </c>
      <c r="BF187" s="201">
        <f>IF(N187="snížená",J187,0)</f>
        <v>0</v>
      </c>
      <c r="BG187" s="201">
        <f>IF(N187="zákl. přenesená",J187,0)</f>
        <v>0</v>
      </c>
      <c r="BH187" s="201">
        <f>IF(N187="sníž. přenesená",J187,0)</f>
        <v>0</v>
      </c>
      <c r="BI187" s="201">
        <f>IF(N187="nulová",J187,0)</f>
        <v>0</v>
      </c>
      <c r="BJ187" s="18" t="s">
        <v>82</v>
      </c>
      <c r="BK187" s="201">
        <f>ROUND(I187*H187,2)</f>
        <v>0</v>
      </c>
      <c r="BL187" s="18" t="s">
        <v>187</v>
      </c>
      <c r="BM187" s="200" t="s">
        <v>257</v>
      </c>
    </row>
    <row r="188" spans="1:65" s="2" customFormat="1" ht="11.25">
      <c r="A188" s="35"/>
      <c r="B188" s="36"/>
      <c r="C188" s="37"/>
      <c r="D188" s="202" t="s">
        <v>146</v>
      </c>
      <c r="E188" s="37"/>
      <c r="F188" s="203" t="s">
        <v>813</v>
      </c>
      <c r="G188" s="37"/>
      <c r="H188" s="37"/>
      <c r="I188" s="204"/>
      <c r="J188" s="37"/>
      <c r="K188" s="37"/>
      <c r="L188" s="40"/>
      <c r="M188" s="205"/>
      <c r="N188" s="206"/>
      <c r="O188" s="72"/>
      <c r="P188" s="72"/>
      <c r="Q188" s="72"/>
      <c r="R188" s="72"/>
      <c r="S188" s="72"/>
      <c r="T188" s="73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8" t="s">
        <v>146</v>
      </c>
      <c r="AU188" s="18" t="s">
        <v>84</v>
      </c>
    </row>
    <row r="189" spans="1:65" s="14" customFormat="1" ht="11.25">
      <c r="B189" s="217"/>
      <c r="C189" s="218"/>
      <c r="D189" s="202" t="s">
        <v>147</v>
      </c>
      <c r="E189" s="219" t="s">
        <v>1</v>
      </c>
      <c r="F189" s="220" t="s">
        <v>814</v>
      </c>
      <c r="G189" s="218"/>
      <c r="H189" s="221">
        <v>7.2</v>
      </c>
      <c r="I189" s="222"/>
      <c r="J189" s="218"/>
      <c r="K189" s="218"/>
      <c r="L189" s="223"/>
      <c r="M189" s="224"/>
      <c r="N189" s="225"/>
      <c r="O189" s="225"/>
      <c r="P189" s="225"/>
      <c r="Q189" s="225"/>
      <c r="R189" s="225"/>
      <c r="S189" s="225"/>
      <c r="T189" s="226"/>
      <c r="AT189" s="227" t="s">
        <v>147</v>
      </c>
      <c r="AU189" s="227" t="s">
        <v>84</v>
      </c>
      <c r="AV189" s="14" t="s">
        <v>84</v>
      </c>
      <c r="AW189" s="14" t="s">
        <v>31</v>
      </c>
      <c r="AX189" s="14" t="s">
        <v>74</v>
      </c>
      <c r="AY189" s="227" t="s">
        <v>138</v>
      </c>
    </row>
    <row r="190" spans="1:65" s="15" customFormat="1" ht="11.25">
      <c r="B190" s="228"/>
      <c r="C190" s="229"/>
      <c r="D190" s="202" t="s">
        <v>147</v>
      </c>
      <c r="E190" s="230" t="s">
        <v>1</v>
      </c>
      <c r="F190" s="231" t="s">
        <v>151</v>
      </c>
      <c r="G190" s="229"/>
      <c r="H190" s="232">
        <v>7.2</v>
      </c>
      <c r="I190" s="233"/>
      <c r="J190" s="229"/>
      <c r="K190" s="229"/>
      <c r="L190" s="234"/>
      <c r="M190" s="235"/>
      <c r="N190" s="236"/>
      <c r="O190" s="236"/>
      <c r="P190" s="236"/>
      <c r="Q190" s="236"/>
      <c r="R190" s="236"/>
      <c r="S190" s="236"/>
      <c r="T190" s="237"/>
      <c r="AT190" s="238" t="s">
        <v>147</v>
      </c>
      <c r="AU190" s="238" t="s">
        <v>84</v>
      </c>
      <c r="AV190" s="15" t="s">
        <v>145</v>
      </c>
      <c r="AW190" s="15" t="s">
        <v>31</v>
      </c>
      <c r="AX190" s="15" t="s">
        <v>82</v>
      </c>
      <c r="AY190" s="238" t="s">
        <v>138</v>
      </c>
    </row>
    <row r="191" spans="1:65" s="2" customFormat="1" ht="21.75" customHeight="1">
      <c r="A191" s="35"/>
      <c r="B191" s="36"/>
      <c r="C191" s="188" t="s">
        <v>259</v>
      </c>
      <c r="D191" s="188" t="s">
        <v>141</v>
      </c>
      <c r="E191" s="189" t="s">
        <v>815</v>
      </c>
      <c r="F191" s="190" t="s">
        <v>816</v>
      </c>
      <c r="G191" s="191" t="s">
        <v>200</v>
      </c>
      <c r="H191" s="192">
        <v>28.8</v>
      </c>
      <c r="I191" s="193"/>
      <c r="J191" s="194">
        <f>ROUND(I191*H191,2)</f>
        <v>0</v>
      </c>
      <c r="K191" s="195"/>
      <c r="L191" s="40"/>
      <c r="M191" s="196" t="s">
        <v>1</v>
      </c>
      <c r="N191" s="197" t="s">
        <v>39</v>
      </c>
      <c r="O191" s="72"/>
      <c r="P191" s="198">
        <f>O191*H191</f>
        <v>0</v>
      </c>
      <c r="Q191" s="198">
        <v>0</v>
      </c>
      <c r="R191" s="198">
        <f>Q191*H191</f>
        <v>0</v>
      </c>
      <c r="S191" s="198">
        <v>0</v>
      </c>
      <c r="T191" s="199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0" t="s">
        <v>187</v>
      </c>
      <c r="AT191" s="200" t="s">
        <v>141</v>
      </c>
      <c r="AU191" s="200" t="s">
        <v>84</v>
      </c>
      <c r="AY191" s="18" t="s">
        <v>138</v>
      </c>
      <c r="BE191" s="201">
        <f>IF(N191="základní",J191,0)</f>
        <v>0</v>
      </c>
      <c r="BF191" s="201">
        <f>IF(N191="snížená",J191,0)</f>
        <v>0</v>
      </c>
      <c r="BG191" s="201">
        <f>IF(N191="zákl. přenesená",J191,0)</f>
        <v>0</v>
      </c>
      <c r="BH191" s="201">
        <f>IF(N191="sníž. přenesená",J191,0)</f>
        <v>0</v>
      </c>
      <c r="BI191" s="201">
        <f>IF(N191="nulová",J191,0)</f>
        <v>0</v>
      </c>
      <c r="BJ191" s="18" t="s">
        <v>82</v>
      </c>
      <c r="BK191" s="201">
        <f>ROUND(I191*H191,2)</f>
        <v>0</v>
      </c>
      <c r="BL191" s="18" t="s">
        <v>187</v>
      </c>
      <c r="BM191" s="200" t="s">
        <v>262</v>
      </c>
    </row>
    <row r="192" spans="1:65" s="2" customFormat="1" ht="11.25">
      <c r="A192" s="35"/>
      <c r="B192" s="36"/>
      <c r="C192" s="37"/>
      <c r="D192" s="202" t="s">
        <v>146</v>
      </c>
      <c r="E192" s="37"/>
      <c r="F192" s="203" t="s">
        <v>816</v>
      </c>
      <c r="G192" s="37"/>
      <c r="H192" s="37"/>
      <c r="I192" s="204"/>
      <c r="J192" s="37"/>
      <c r="K192" s="37"/>
      <c r="L192" s="40"/>
      <c r="M192" s="205"/>
      <c r="N192" s="206"/>
      <c r="O192" s="72"/>
      <c r="P192" s="72"/>
      <c r="Q192" s="72"/>
      <c r="R192" s="72"/>
      <c r="S192" s="72"/>
      <c r="T192" s="73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146</v>
      </c>
      <c r="AU192" s="18" t="s">
        <v>84</v>
      </c>
    </row>
    <row r="193" spans="1:65" s="14" customFormat="1" ht="11.25">
      <c r="B193" s="217"/>
      <c r="C193" s="218"/>
      <c r="D193" s="202" t="s">
        <v>147</v>
      </c>
      <c r="E193" s="219" t="s">
        <v>1</v>
      </c>
      <c r="F193" s="220" t="s">
        <v>817</v>
      </c>
      <c r="G193" s="218"/>
      <c r="H193" s="221">
        <v>28.8</v>
      </c>
      <c r="I193" s="222"/>
      <c r="J193" s="218"/>
      <c r="K193" s="218"/>
      <c r="L193" s="223"/>
      <c r="M193" s="224"/>
      <c r="N193" s="225"/>
      <c r="O193" s="225"/>
      <c r="P193" s="225"/>
      <c r="Q193" s="225"/>
      <c r="R193" s="225"/>
      <c r="S193" s="225"/>
      <c r="T193" s="226"/>
      <c r="AT193" s="227" t="s">
        <v>147</v>
      </c>
      <c r="AU193" s="227" t="s">
        <v>84</v>
      </c>
      <c r="AV193" s="14" t="s">
        <v>84</v>
      </c>
      <c r="AW193" s="14" t="s">
        <v>31</v>
      </c>
      <c r="AX193" s="14" t="s">
        <v>74</v>
      </c>
      <c r="AY193" s="227" t="s">
        <v>138</v>
      </c>
    </row>
    <row r="194" spans="1:65" s="15" customFormat="1" ht="11.25">
      <c r="B194" s="228"/>
      <c r="C194" s="229"/>
      <c r="D194" s="202" t="s">
        <v>147</v>
      </c>
      <c r="E194" s="230" t="s">
        <v>1</v>
      </c>
      <c r="F194" s="231" t="s">
        <v>151</v>
      </c>
      <c r="G194" s="229"/>
      <c r="H194" s="232">
        <v>28.8</v>
      </c>
      <c r="I194" s="233"/>
      <c r="J194" s="229"/>
      <c r="K194" s="229"/>
      <c r="L194" s="234"/>
      <c r="M194" s="235"/>
      <c r="N194" s="236"/>
      <c r="O194" s="236"/>
      <c r="P194" s="236"/>
      <c r="Q194" s="236"/>
      <c r="R194" s="236"/>
      <c r="S194" s="236"/>
      <c r="T194" s="237"/>
      <c r="AT194" s="238" t="s">
        <v>147</v>
      </c>
      <c r="AU194" s="238" t="s">
        <v>84</v>
      </c>
      <c r="AV194" s="15" t="s">
        <v>145</v>
      </c>
      <c r="AW194" s="15" t="s">
        <v>31</v>
      </c>
      <c r="AX194" s="15" t="s">
        <v>82</v>
      </c>
      <c r="AY194" s="238" t="s">
        <v>138</v>
      </c>
    </row>
    <row r="195" spans="1:65" s="2" customFormat="1" ht="21.75" customHeight="1">
      <c r="A195" s="35"/>
      <c r="B195" s="36"/>
      <c r="C195" s="188" t="s">
        <v>212</v>
      </c>
      <c r="D195" s="188" t="s">
        <v>141</v>
      </c>
      <c r="E195" s="189" t="s">
        <v>818</v>
      </c>
      <c r="F195" s="190" t="s">
        <v>819</v>
      </c>
      <c r="G195" s="191" t="s">
        <v>200</v>
      </c>
      <c r="H195" s="192">
        <v>7.2</v>
      </c>
      <c r="I195" s="193"/>
      <c r="J195" s="194">
        <f>ROUND(I195*H195,2)</f>
        <v>0</v>
      </c>
      <c r="K195" s="195"/>
      <c r="L195" s="40"/>
      <c r="M195" s="196" t="s">
        <v>1</v>
      </c>
      <c r="N195" s="197" t="s">
        <v>39</v>
      </c>
      <c r="O195" s="72"/>
      <c r="P195" s="198">
        <f>O195*H195</f>
        <v>0</v>
      </c>
      <c r="Q195" s="198">
        <v>0</v>
      </c>
      <c r="R195" s="198">
        <f>Q195*H195</f>
        <v>0</v>
      </c>
      <c r="S195" s="198">
        <v>0</v>
      </c>
      <c r="T195" s="199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00" t="s">
        <v>187</v>
      </c>
      <c r="AT195" s="200" t="s">
        <v>141</v>
      </c>
      <c r="AU195" s="200" t="s">
        <v>84</v>
      </c>
      <c r="AY195" s="18" t="s">
        <v>138</v>
      </c>
      <c r="BE195" s="201">
        <f>IF(N195="základní",J195,0)</f>
        <v>0</v>
      </c>
      <c r="BF195" s="201">
        <f>IF(N195="snížená",J195,0)</f>
        <v>0</v>
      </c>
      <c r="BG195" s="201">
        <f>IF(N195="zákl. přenesená",J195,0)</f>
        <v>0</v>
      </c>
      <c r="BH195" s="201">
        <f>IF(N195="sníž. přenesená",J195,0)</f>
        <v>0</v>
      </c>
      <c r="BI195" s="201">
        <f>IF(N195="nulová",J195,0)</f>
        <v>0</v>
      </c>
      <c r="BJ195" s="18" t="s">
        <v>82</v>
      </c>
      <c r="BK195" s="201">
        <f>ROUND(I195*H195,2)</f>
        <v>0</v>
      </c>
      <c r="BL195" s="18" t="s">
        <v>187</v>
      </c>
      <c r="BM195" s="200" t="s">
        <v>265</v>
      </c>
    </row>
    <row r="196" spans="1:65" s="2" customFormat="1" ht="11.25">
      <c r="A196" s="35"/>
      <c r="B196" s="36"/>
      <c r="C196" s="37"/>
      <c r="D196" s="202" t="s">
        <v>146</v>
      </c>
      <c r="E196" s="37"/>
      <c r="F196" s="203" t="s">
        <v>819</v>
      </c>
      <c r="G196" s="37"/>
      <c r="H196" s="37"/>
      <c r="I196" s="204"/>
      <c r="J196" s="37"/>
      <c r="K196" s="37"/>
      <c r="L196" s="40"/>
      <c r="M196" s="205"/>
      <c r="N196" s="206"/>
      <c r="O196" s="72"/>
      <c r="P196" s="72"/>
      <c r="Q196" s="72"/>
      <c r="R196" s="72"/>
      <c r="S196" s="72"/>
      <c r="T196" s="73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8" t="s">
        <v>146</v>
      </c>
      <c r="AU196" s="18" t="s">
        <v>84</v>
      </c>
    </row>
    <row r="197" spans="1:65" s="14" customFormat="1" ht="11.25">
      <c r="B197" s="217"/>
      <c r="C197" s="218"/>
      <c r="D197" s="202" t="s">
        <v>147</v>
      </c>
      <c r="E197" s="219" t="s">
        <v>1</v>
      </c>
      <c r="F197" s="220" t="s">
        <v>814</v>
      </c>
      <c r="G197" s="218"/>
      <c r="H197" s="221">
        <v>7.2</v>
      </c>
      <c r="I197" s="222"/>
      <c r="J197" s="218"/>
      <c r="K197" s="218"/>
      <c r="L197" s="223"/>
      <c r="M197" s="224"/>
      <c r="N197" s="225"/>
      <c r="O197" s="225"/>
      <c r="P197" s="225"/>
      <c r="Q197" s="225"/>
      <c r="R197" s="225"/>
      <c r="S197" s="225"/>
      <c r="T197" s="226"/>
      <c r="AT197" s="227" t="s">
        <v>147</v>
      </c>
      <c r="AU197" s="227" t="s">
        <v>84</v>
      </c>
      <c r="AV197" s="14" t="s">
        <v>84</v>
      </c>
      <c r="AW197" s="14" t="s">
        <v>31</v>
      </c>
      <c r="AX197" s="14" t="s">
        <v>74</v>
      </c>
      <c r="AY197" s="227" t="s">
        <v>138</v>
      </c>
    </row>
    <row r="198" spans="1:65" s="15" customFormat="1" ht="11.25">
      <c r="B198" s="228"/>
      <c r="C198" s="229"/>
      <c r="D198" s="202" t="s">
        <v>147</v>
      </c>
      <c r="E198" s="230" t="s">
        <v>1</v>
      </c>
      <c r="F198" s="231" t="s">
        <v>151</v>
      </c>
      <c r="G198" s="229"/>
      <c r="H198" s="232">
        <v>7.2</v>
      </c>
      <c r="I198" s="233"/>
      <c r="J198" s="229"/>
      <c r="K198" s="229"/>
      <c r="L198" s="234"/>
      <c r="M198" s="235"/>
      <c r="N198" s="236"/>
      <c r="O198" s="236"/>
      <c r="P198" s="236"/>
      <c r="Q198" s="236"/>
      <c r="R198" s="236"/>
      <c r="S198" s="236"/>
      <c r="T198" s="237"/>
      <c r="AT198" s="238" t="s">
        <v>147</v>
      </c>
      <c r="AU198" s="238" t="s">
        <v>84</v>
      </c>
      <c r="AV198" s="15" t="s">
        <v>145</v>
      </c>
      <c r="AW198" s="15" t="s">
        <v>31</v>
      </c>
      <c r="AX198" s="15" t="s">
        <v>82</v>
      </c>
      <c r="AY198" s="238" t="s">
        <v>138</v>
      </c>
    </row>
    <row r="199" spans="1:65" s="2" customFormat="1" ht="21.75" customHeight="1">
      <c r="A199" s="35"/>
      <c r="B199" s="36"/>
      <c r="C199" s="188" t="s">
        <v>266</v>
      </c>
      <c r="D199" s="188" t="s">
        <v>141</v>
      </c>
      <c r="E199" s="189" t="s">
        <v>820</v>
      </c>
      <c r="F199" s="190" t="s">
        <v>821</v>
      </c>
      <c r="G199" s="191" t="s">
        <v>144</v>
      </c>
      <c r="H199" s="192">
        <v>12</v>
      </c>
      <c r="I199" s="193"/>
      <c r="J199" s="194">
        <f>ROUND(I199*H199,2)</f>
        <v>0</v>
      </c>
      <c r="K199" s="195"/>
      <c r="L199" s="40"/>
      <c r="M199" s="196" t="s">
        <v>1</v>
      </c>
      <c r="N199" s="197" t="s">
        <v>39</v>
      </c>
      <c r="O199" s="72"/>
      <c r="P199" s="198">
        <f>O199*H199</f>
        <v>0</v>
      </c>
      <c r="Q199" s="198">
        <v>0</v>
      </c>
      <c r="R199" s="198">
        <f>Q199*H199</f>
        <v>0</v>
      </c>
      <c r="S199" s="198">
        <v>0</v>
      </c>
      <c r="T199" s="199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0" t="s">
        <v>187</v>
      </c>
      <c r="AT199" s="200" t="s">
        <v>141</v>
      </c>
      <c r="AU199" s="200" t="s">
        <v>84</v>
      </c>
      <c r="AY199" s="18" t="s">
        <v>138</v>
      </c>
      <c r="BE199" s="201">
        <f>IF(N199="základní",J199,0)</f>
        <v>0</v>
      </c>
      <c r="BF199" s="201">
        <f>IF(N199="snížená",J199,0)</f>
        <v>0</v>
      </c>
      <c r="BG199" s="201">
        <f>IF(N199="zákl. přenesená",J199,0)</f>
        <v>0</v>
      </c>
      <c r="BH199" s="201">
        <f>IF(N199="sníž. přenesená",J199,0)</f>
        <v>0</v>
      </c>
      <c r="BI199" s="201">
        <f>IF(N199="nulová",J199,0)</f>
        <v>0</v>
      </c>
      <c r="BJ199" s="18" t="s">
        <v>82</v>
      </c>
      <c r="BK199" s="201">
        <f>ROUND(I199*H199,2)</f>
        <v>0</v>
      </c>
      <c r="BL199" s="18" t="s">
        <v>187</v>
      </c>
      <c r="BM199" s="200" t="s">
        <v>269</v>
      </c>
    </row>
    <row r="200" spans="1:65" s="2" customFormat="1" ht="19.5">
      <c r="A200" s="35"/>
      <c r="B200" s="36"/>
      <c r="C200" s="37"/>
      <c r="D200" s="202" t="s">
        <v>146</v>
      </c>
      <c r="E200" s="37"/>
      <c r="F200" s="203" t="s">
        <v>821</v>
      </c>
      <c r="G200" s="37"/>
      <c r="H200" s="37"/>
      <c r="I200" s="204"/>
      <c r="J200" s="37"/>
      <c r="K200" s="37"/>
      <c r="L200" s="40"/>
      <c r="M200" s="205"/>
      <c r="N200" s="206"/>
      <c r="O200" s="72"/>
      <c r="P200" s="72"/>
      <c r="Q200" s="72"/>
      <c r="R200" s="72"/>
      <c r="S200" s="72"/>
      <c r="T200" s="73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8" t="s">
        <v>146</v>
      </c>
      <c r="AU200" s="18" t="s">
        <v>84</v>
      </c>
    </row>
    <row r="201" spans="1:65" s="2" customFormat="1" ht="21.75" customHeight="1">
      <c r="A201" s="35"/>
      <c r="B201" s="36"/>
      <c r="C201" s="188" t="s">
        <v>215</v>
      </c>
      <c r="D201" s="188" t="s">
        <v>141</v>
      </c>
      <c r="E201" s="189" t="s">
        <v>822</v>
      </c>
      <c r="F201" s="190" t="s">
        <v>823</v>
      </c>
      <c r="G201" s="191" t="s">
        <v>144</v>
      </c>
      <c r="H201" s="192">
        <v>2</v>
      </c>
      <c r="I201" s="193"/>
      <c r="J201" s="194">
        <f>ROUND(I201*H201,2)</f>
        <v>0</v>
      </c>
      <c r="K201" s="195"/>
      <c r="L201" s="40"/>
      <c r="M201" s="196" t="s">
        <v>1</v>
      </c>
      <c r="N201" s="197" t="s">
        <v>39</v>
      </c>
      <c r="O201" s="72"/>
      <c r="P201" s="198">
        <f>O201*H201</f>
        <v>0</v>
      </c>
      <c r="Q201" s="198">
        <v>0</v>
      </c>
      <c r="R201" s="198">
        <f>Q201*H201</f>
        <v>0</v>
      </c>
      <c r="S201" s="198">
        <v>0</v>
      </c>
      <c r="T201" s="199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0" t="s">
        <v>187</v>
      </c>
      <c r="AT201" s="200" t="s">
        <v>141</v>
      </c>
      <c r="AU201" s="200" t="s">
        <v>84</v>
      </c>
      <c r="AY201" s="18" t="s">
        <v>138</v>
      </c>
      <c r="BE201" s="201">
        <f>IF(N201="základní",J201,0)</f>
        <v>0</v>
      </c>
      <c r="BF201" s="201">
        <f>IF(N201="snížená",J201,0)</f>
        <v>0</v>
      </c>
      <c r="BG201" s="201">
        <f>IF(N201="zákl. přenesená",J201,0)</f>
        <v>0</v>
      </c>
      <c r="BH201" s="201">
        <f>IF(N201="sníž. přenesená",J201,0)</f>
        <v>0</v>
      </c>
      <c r="BI201" s="201">
        <f>IF(N201="nulová",J201,0)</f>
        <v>0</v>
      </c>
      <c r="BJ201" s="18" t="s">
        <v>82</v>
      </c>
      <c r="BK201" s="201">
        <f>ROUND(I201*H201,2)</f>
        <v>0</v>
      </c>
      <c r="BL201" s="18" t="s">
        <v>187</v>
      </c>
      <c r="BM201" s="200" t="s">
        <v>285</v>
      </c>
    </row>
    <row r="202" spans="1:65" s="2" customFormat="1" ht="19.5">
      <c r="A202" s="35"/>
      <c r="B202" s="36"/>
      <c r="C202" s="37"/>
      <c r="D202" s="202" t="s">
        <v>146</v>
      </c>
      <c r="E202" s="37"/>
      <c r="F202" s="203" t="s">
        <v>823</v>
      </c>
      <c r="G202" s="37"/>
      <c r="H202" s="37"/>
      <c r="I202" s="204"/>
      <c r="J202" s="37"/>
      <c r="K202" s="37"/>
      <c r="L202" s="40"/>
      <c r="M202" s="205"/>
      <c r="N202" s="206"/>
      <c r="O202" s="72"/>
      <c r="P202" s="72"/>
      <c r="Q202" s="72"/>
      <c r="R202" s="72"/>
      <c r="S202" s="72"/>
      <c r="T202" s="73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146</v>
      </c>
      <c r="AU202" s="18" t="s">
        <v>84</v>
      </c>
    </row>
    <row r="203" spans="1:65" s="2" customFormat="1" ht="16.5" customHeight="1">
      <c r="A203" s="35"/>
      <c r="B203" s="36"/>
      <c r="C203" s="188" t="s">
        <v>287</v>
      </c>
      <c r="D203" s="188" t="s">
        <v>141</v>
      </c>
      <c r="E203" s="189" t="s">
        <v>824</v>
      </c>
      <c r="F203" s="190" t="s">
        <v>825</v>
      </c>
      <c r="G203" s="191" t="s">
        <v>200</v>
      </c>
      <c r="H203" s="192">
        <v>79.2</v>
      </c>
      <c r="I203" s="193"/>
      <c r="J203" s="194">
        <f>ROUND(I203*H203,2)</f>
        <v>0</v>
      </c>
      <c r="K203" s="195"/>
      <c r="L203" s="40"/>
      <c r="M203" s="196" t="s">
        <v>1</v>
      </c>
      <c r="N203" s="197" t="s">
        <v>39</v>
      </c>
      <c r="O203" s="72"/>
      <c r="P203" s="198">
        <f>O203*H203</f>
        <v>0</v>
      </c>
      <c r="Q203" s="198">
        <v>0</v>
      </c>
      <c r="R203" s="198">
        <f>Q203*H203</f>
        <v>0</v>
      </c>
      <c r="S203" s="198">
        <v>0</v>
      </c>
      <c r="T203" s="199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0" t="s">
        <v>187</v>
      </c>
      <c r="AT203" s="200" t="s">
        <v>141</v>
      </c>
      <c r="AU203" s="200" t="s">
        <v>84</v>
      </c>
      <c r="AY203" s="18" t="s">
        <v>138</v>
      </c>
      <c r="BE203" s="201">
        <f>IF(N203="základní",J203,0)</f>
        <v>0</v>
      </c>
      <c r="BF203" s="201">
        <f>IF(N203="snížená",J203,0)</f>
        <v>0</v>
      </c>
      <c r="BG203" s="201">
        <f>IF(N203="zákl. přenesená",J203,0)</f>
        <v>0</v>
      </c>
      <c r="BH203" s="201">
        <f>IF(N203="sníž. přenesená",J203,0)</f>
        <v>0</v>
      </c>
      <c r="BI203" s="201">
        <f>IF(N203="nulová",J203,0)</f>
        <v>0</v>
      </c>
      <c r="BJ203" s="18" t="s">
        <v>82</v>
      </c>
      <c r="BK203" s="201">
        <f>ROUND(I203*H203,2)</f>
        <v>0</v>
      </c>
      <c r="BL203" s="18" t="s">
        <v>187</v>
      </c>
      <c r="BM203" s="200" t="s">
        <v>290</v>
      </c>
    </row>
    <row r="204" spans="1:65" s="2" customFormat="1" ht="11.25">
      <c r="A204" s="35"/>
      <c r="B204" s="36"/>
      <c r="C204" s="37"/>
      <c r="D204" s="202" t="s">
        <v>146</v>
      </c>
      <c r="E204" s="37"/>
      <c r="F204" s="203" t="s">
        <v>825</v>
      </c>
      <c r="G204" s="37"/>
      <c r="H204" s="37"/>
      <c r="I204" s="204"/>
      <c r="J204" s="37"/>
      <c r="K204" s="37"/>
      <c r="L204" s="40"/>
      <c r="M204" s="205"/>
      <c r="N204" s="206"/>
      <c r="O204" s="72"/>
      <c r="P204" s="72"/>
      <c r="Q204" s="72"/>
      <c r="R204" s="72"/>
      <c r="S204" s="72"/>
      <c r="T204" s="73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8" t="s">
        <v>146</v>
      </c>
      <c r="AU204" s="18" t="s">
        <v>84</v>
      </c>
    </row>
    <row r="205" spans="1:65" s="14" customFormat="1" ht="11.25">
      <c r="B205" s="217"/>
      <c r="C205" s="218"/>
      <c r="D205" s="202" t="s">
        <v>147</v>
      </c>
      <c r="E205" s="219" t="s">
        <v>1</v>
      </c>
      <c r="F205" s="220" t="s">
        <v>826</v>
      </c>
      <c r="G205" s="218"/>
      <c r="H205" s="221">
        <v>79.2</v>
      </c>
      <c r="I205" s="222"/>
      <c r="J205" s="218"/>
      <c r="K205" s="218"/>
      <c r="L205" s="223"/>
      <c r="M205" s="224"/>
      <c r="N205" s="225"/>
      <c r="O205" s="225"/>
      <c r="P205" s="225"/>
      <c r="Q205" s="225"/>
      <c r="R205" s="225"/>
      <c r="S205" s="225"/>
      <c r="T205" s="226"/>
      <c r="AT205" s="227" t="s">
        <v>147</v>
      </c>
      <c r="AU205" s="227" t="s">
        <v>84</v>
      </c>
      <c r="AV205" s="14" t="s">
        <v>84</v>
      </c>
      <c r="AW205" s="14" t="s">
        <v>31</v>
      </c>
      <c r="AX205" s="14" t="s">
        <v>74</v>
      </c>
      <c r="AY205" s="227" t="s">
        <v>138</v>
      </c>
    </row>
    <row r="206" spans="1:65" s="15" customFormat="1" ht="11.25">
      <c r="B206" s="228"/>
      <c r="C206" s="229"/>
      <c r="D206" s="202" t="s">
        <v>147</v>
      </c>
      <c r="E206" s="230" t="s">
        <v>1</v>
      </c>
      <c r="F206" s="231" t="s">
        <v>151</v>
      </c>
      <c r="G206" s="229"/>
      <c r="H206" s="232">
        <v>79.2</v>
      </c>
      <c r="I206" s="233"/>
      <c r="J206" s="229"/>
      <c r="K206" s="229"/>
      <c r="L206" s="234"/>
      <c r="M206" s="235"/>
      <c r="N206" s="236"/>
      <c r="O206" s="236"/>
      <c r="P206" s="236"/>
      <c r="Q206" s="236"/>
      <c r="R206" s="236"/>
      <c r="S206" s="236"/>
      <c r="T206" s="237"/>
      <c r="AT206" s="238" t="s">
        <v>147</v>
      </c>
      <c r="AU206" s="238" t="s">
        <v>84</v>
      </c>
      <c r="AV206" s="15" t="s">
        <v>145</v>
      </c>
      <c r="AW206" s="15" t="s">
        <v>31</v>
      </c>
      <c r="AX206" s="15" t="s">
        <v>82</v>
      </c>
      <c r="AY206" s="238" t="s">
        <v>138</v>
      </c>
    </row>
    <row r="207" spans="1:65" s="2" customFormat="1" ht="16.5" customHeight="1">
      <c r="A207" s="35"/>
      <c r="B207" s="36"/>
      <c r="C207" s="188" t="s">
        <v>221</v>
      </c>
      <c r="D207" s="188" t="s">
        <v>141</v>
      </c>
      <c r="E207" s="189" t="s">
        <v>827</v>
      </c>
      <c r="F207" s="190" t="s">
        <v>828</v>
      </c>
      <c r="G207" s="191" t="s">
        <v>829</v>
      </c>
      <c r="H207" s="192">
        <v>24</v>
      </c>
      <c r="I207" s="193"/>
      <c r="J207" s="194">
        <f>ROUND(I207*H207,2)</f>
        <v>0</v>
      </c>
      <c r="K207" s="195"/>
      <c r="L207" s="40"/>
      <c r="M207" s="196" t="s">
        <v>1</v>
      </c>
      <c r="N207" s="197" t="s">
        <v>39</v>
      </c>
      <c r="O207" s="72"/>
      <c r="P207" s="198">
        <f>O207*H207</f>
        <v>0</v>
      </c>
      <c r="Q207" s="198">
        <v>0</v>
      </c>
      <c r="R207" s="198">
        <f>Q207*H207</f>
        <v>0</v>
      </c>
      <c r="S207" s="198">
        <v>0</v>
      </c>
      <c r="T207" s="199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0" t="s">
        <v>187</v>
      </c>
      <c r="AT207" s="200" t="s">
        <v>141</v>
      </c>
      <c r="AU207" s="200" t="s">
        <v>84</v>
      </c>
      <c r="AY207" s="18" t="s">
        <v>138</v>
      </c>
      <c r="BE207" s="201">
        <f>IF(N207="základní",J207,0)</f>
        <v>0</v>
      </c>
      <c r="BF207" s="201">
        <f>IF(N207="snížená",J207,0)</f>
        <v>0</v>
      </c>
      <c r="BG207" s="201">
        <f>IF(N207="zákl. přenesená",J207,0)</f>
        <v>0</v>
      </c>
      <c r="BH207" s="201">
        <f>IF(N207="sníž. přenesená",J207,0)</f>
        <v>0</v>
      </c>
      <c r="BI207" s="201">
        <f>IF(N207="nulová",J207,0)</f>
        <v>0</v>
      </c>
      <c r="BJ207" s="18" t="s">
        <v>82</v>
      </c>
      <c r="BK207" s="201">
        <f>ROUND(I207*H207,2)</f>
        <v>0</v>
      </c>
      <c r="BL207" s="18" t="s">
        <v>187</v>
      </c>
      <c r="BM207" s="200" t="s">
        <v>293</v>
      </c>
    </row>
    <row r="208" spans="1:65" s="2" customFormat="1" ht="11.25">
      <c r="A208" s="35"/>
      <c r="B208" s="36"/>
      <c r="C208" s="37"/>
      <c r="D208" s="202" t="s">
        <v>146</v>
      </c>
      <c r="E208" s="37"/>
      <c r="F208" s="203" t="s">
        <v>828</v>
      </c>
      <c r="G208" s="37"/>
      <c r="H208" s="37"/>
      <c r="I208" s="204"/>
      <c r="J208" s="37"/>
      <c r="K208" s="37"/>
      <c r="L208" s="40"/>
      <c r="M208" s="205"/>
      <c r="N208" s="206"/>
      <c r="O208" s="72"/>
      <c r="P208" s="72"/>
      <c r="Q208" s="72"/>
      <c r="R208" s="72"/>
      <c r="S208" s="72"/>
      <c r="T208" s="73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146</v>
      </c>
      <c r="AU208" s="18" t="s">
        <v>84</v>
      </c>
    </row>
    <row r="209" spans="1:65" s="2" customFormat="1" ht="16.5" customHeight="1">
      <c r="A209" s="35"/>
      <c r="B209" s="36"/>
      <c r="C209" s="188" t="s">
        <v>294</v>
      </c>
      <c r="D209" s="188" t="s">
        <v>141</v>
      </c>
      <c r="E209" s="189" t="s">
        <v>830</v>
      </c>
      <c r="F209" s="190" t="s">
        <v>831</v>
      </c>
      <c r="G209" s="191" t="s">
        <v>144</v>
      </c>
      <c r="H209" s="192">
        <v>1</v>
      </c>
      <c r="I209" s="193"/>
      <c r="J209" s="194">
        <f>ROUND(I209*H209,2)</f>
        <v>0</v>
      </c>
      <c r="K209" s="195"/>
      <c r="L209" s="40"/>
      <c r="M209" s="196" t="s">
        <v>1</v>
      </c>
      <c r="N209" s="197" t="s">
        <v>39</v>
      </c>
      <c r="O209" s="72"/>
      <c r="P209" s="198">
        <f>O209*H209</f>
        <v>0</v>
      </c>
      <c r="Q209" s="198">
        <v>0</v>
      </c>
      <c r="R209" s="198">
        <f>Q209*H209</f>
        <v>0</v>
      </c>
      <c r="S209" s="198">
        <v>0</v>
      </c>
      <c r="T209" s="199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0" t="s">
        <v>187</v>
      </c>
      <c r="AT209" s="200" t="s">
        <v>141</v>
      </c>
      <c r="AU209" s="200" t="s">
        <v>84</v>
      </c>
      <c r="AY209" s="18" t="s">
        <v>138</v>
      </c>
      <c r="BE209" s="201">
        <f>IF(N209="základní",J209,0)</f>
        <v>0</v>
      </c>
      <c r="BF209" s="201">
        <f>IF(N209="snížená",J209,0)</f>
        <v>0</v>
      </c>
      <c r="BG209" s="201">
        <f>IF(N209="zákl. přenesená",J209,0)</f>
        <v>0</v>
      </c>
      <c r="BH209" s="201">
        <f>IF(N209="sníž. přenesená",J209,0)</f>
        <v>0</v>
      </c>
      <c r="BI209" s="201">
        <f>IF(N209="nulová",J209,0)</f>
        <v>0</v>
      </c>
      <c r="BJ209" s="18" t="s">
        <v>82</v>
      </c>
      <c r="BK209" s="201">
        <f>ROUND(I209*H209,2)</f>
        <v>0</v>
      </c>
      <c r="BL209" s="18" t="s">
        <v>187</v>
      </c>
      <c r="BM209" s="200" t="s">
        <v>297</v>
      </c>
    </row>
    <row r="210" spans="1:65" s="2" customFormat="1" ht="11.25">
      <c r="A210" s="35"/>
      <c r="B210" s="36"/>
      <c r="C210" s="37"/>
      <c r="D210" s="202" t="s">
        <v>146</v>
      </c>
      <c r="E210" s="37"/>
      <c r="F210" s="203" t="s">
        <v>831</v>
      </c>
      <c r="G210" s="37"/>
      <c r="H210" s="37"/>
      <c r="I210" s="204"/>
      <c r="J210" s="37"/>
      <c r="K210" s="37"/>
      <c r="L210" s="40"/>
      <c r="M210" s="205"/>
      <c r="N210" s="206"/>
      <c r="O210" s="72"/>
      <c r="P210" s="72"/>
      <c r="Q210" s="72"/>
      <c r="R210" s="72"/>
      <c r="S210" s="72"/>
      <c r="T210" s="73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146</v>
      </c>
      <c r="AU210" s="18" t="s">
        <v>84</v>
      </c>
    </row>
    <row r="211" spans="1:65" s="12" customFormat="1" ht="22.9" customHeight="1">
      <c r="B211" s="172"/>
      <c r="C211" s="173"/>
      <c r="D211" s="174" t="s">
        <v>73</v>
      </c>
      <c r="E211" s="186" t="s">
        <v>832</v>
      </c>
      <c r="F211" s="186" t="s">
        <v>833</v>
      </c>
      <c r="G211" s="173"/>
      <c r="H211" s="173"/>
      <c r="I211" s="176"/>
      <c r="J211" s="187">
        <f>BK211</f>
        <v>0</v>
      </c>
      <c r="K211" s="173"/>
      <c r="L211" s="178"/>
      <c r="M211" s="179"/>
      <c r="N211" s="180"/>
      <c r="O211" s="180"/>
      <c r="P211" s="181">
        <f>SUM(P212:P231)</f>
        <v>0</v>
      </c>
      <c r="Q211" s="180"/>
      <c r="R211" s="181">
        <f>SUM(R212:R231)</f>
        <v>0</v>
      </c>
      <c r="S211" s="180"/>
      <c r="T211" s="182">
        <f>SUM(T212:T231)</f>
        <v>0</v>
      </c>
      <c r="AR211" s="183" t="s">
        <v>84</v>
      </c>
      <c r="AT211" s="184" t="s">
        <v>73</v>
      </c>
      <c r="AU211" s="184" t="s">
        <v>82</v>
      </c>
      <c r="AY211" s="183" t="s">
        <v>138</v>
      </c>
      <c r="BK211" s="185">
        <f>SUM(BK212:BK231)</f>
        <v>0</v>
      </c>
    </row>
    <row r="212" spans="1:65" s="2" customFormat="1" ht="21.75" customHeight="1">
      <c r="A212" s="35"/>
      <c r="B212" s="36"/>
      <c r="C212" s="188" t="s">
        <v>224</v>
      </c>
      <c r="D212" s="188" t="s">
        <v>141</v>
      </c>
      <c r="E212" s="189" t="s">
        <v>834</v>
      </c>
      <c r="F212" s="190" t="s">
        <v>835</v>
      </c>
      <c r="G212" s="191" t="s">
        <v>144</v>
      </c>
      <c r="H212" s="192">
        <v>5</v>
      </c>
      <c r="I212" s="193"/>
      <c r="J212" s="194">
        <f>ROUND(I212*H212,2)</f>
        <v>0</v>
      </c>
      <c r="K212" s="195"/>
      <c r="L212" s="40"/>
      <c r="M212" s="196" t="s">
        <v>1</v>
      </c>
      <c r="N212" s="197" t="s">
        <v>39</v>
      </c>
      <c r="O212" s="72"/>
      <c r="P212" s="198">
        <f>O212*H212</f>
        <v>0</v>
      </c>
      <c r="Q212" s="198">
        <v>0</v>
      </c>
      <c r="R212" s="198">
        <f>Q212*H212</f>
        <v>0</v>
      </c>
      <c r="S212" s="198">
        <v>0</v>
      </c>
      <c r="T212" s="199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00" t="s">
        <v>187</v>
      </c>
      <c r="AT212" s="200" t="s">
        <v>141</v>
      </c>
      <c r="AU212" s="200" t="s">
        <v>84</v>
      </c>
      <c r="AY212" s="18" t="s">
        <v>138</v>
      </c>
      <c r="BE212" s="201">
        <f>IF(N212="základní",J212,0)</f>
        <v>0</v>
      </c>
      <c r="BF212" s="201">
        <f>IF(N212="snížená",J212,0)</f>
        <v>0</v>
      </c>
      <c r="BG212" s="201">
        <f>IF(N212="zákl. přenesená",J212,0)</f>
        <v>0</v>
      </c>
      <c r="BH212" s="201">
        <f>IF(N212="sníž. přenesená",J212,0)</f>
        <v>0</v>
      </c>
      <c r="BI212" s="201">
        <f>IF(N212="nulová",J212,0)</f>
        <v>0</v>
      </c>
      <c r="BJ212" s="18" t="s">
        <v>82</v>
      </c>
      <c r="BK212" s="201">
        <f>ROUND(I212*H212,2)</f>
        <v>0</v>
      </c>
      <c r="BL212" s="18" t="s">
        <v>187</v>
      </c>
      <c r="BM212" s="200" t="s">
        <v>300</v>
      </c>
    </row>
    <row r="213" spans="1:65" s="2" customFormat="1" ht="19.5">
      <c r="A213" s="35"/>
      <c r="B213" s="36"/>
      <c r="C213" s="37"/>
      <c r="D213" s="202" t="s">
        <v>146</v>
      </c>
      <c r="E213" s="37"/>
      <c r="F213" s="203" t="s">
        <v>835</v>
      </c>
      <c r="G213" s="37"/>
      <c r="H213" s="37"/>
      <c r="I213" s="204"/>
      <c r="J213" s="37"/>
      <c r="K213" s="37"/>
      <c r="L213" s="40"/>
      <c r="M213" s="205"/>
      <c r="N213" s="206"/>
      <c r="O213" s="72"/>
      <c r="P213" s="72"/>
      <c r="Q213" s="72"/>
      <c r="R213" s="72"/>
      <c r="S213" s="72"/>
      <c r="T213" s="73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8" t="s">
        <v>146</v>
      </c>
      <c r="AU213" s="18" t="s">
        <v>84</v>
      </c>
    </row>
    <row r="214" spans="1:65" s="2" customFormat="1" ht="21.75" customHeight="1">
      <c r="A214" s="35"/>
      <c r="B214" s="36"/>
      <c r="C214" s="188" t="s">
        <v>305</v>
      </c>
      <c r="D214" s="188" t="s">
        <v>141</v>
      </c>
      <c r="E214" s="189" t="s">
        <v>836</v>
      </c>
      <c r="F214" s="190" t="s">
        <v>837</v>
      </c>
      <c r="G214" s="191" t="s">
        <v>144</v>
      </c>
      <c r="H214" s="192">
        <v>2</v>
      </c>
      <c r="I214" s="193"/>
      <c r="J214" s="194">
        <f>ROUND(I214*H214,2)</f>
        <v>0</v>
      </c>
      <c r="K214" s="195"/>
      <c r="L214" s="40"/>
      <c r="M214" s="196" t="s">
        <v>1</v>
      </c>
      <c r="N214" s="197" t="s">
        <v>39</v>
      </c>
      <c r="O214" s="72"/>
      <c r="P214" s="198">
        <f>O214*H214</f>
        <v>0</v>
      </c>
      <c r="Q214" s="198">
        <v>0</v>
      </c>
      <c r="R214" s="198">
        <f>Q214*H214</f>
        <v>0</v>
      </c>
      <c r="S214" s="198">
        <v>0</v>
      </c>
      <c r="T214" s="199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00" t="s">
        <v>187</v>
      </c>
      <c r="AT214" s="200" t="s">
        <v>141</v>
      </c>
      <c r="AU214" s="200" t="s">
        <v>84</v>
      </c>
      <c r="AY214" s="18" t="s">
        <v>138</v>
      </c>
      <c r="BE214" s="201">
        <f>IF(N214="základní",J214,0)</f>
        <v>0</v>
      </c>
      <c r="BF214" s="201">
        <f>IF(N214="snížená",J214,0)</f>
        <v>0</v>
      </c>
      <c r="BG214" s="201">
        <f>IF(N214="zákl. přenesená",J214,0)</f>
        <v>0</v>
      </c>
      <c r="BH214" s="201">
        <f>IF(N214="sníž. přenesená",J214,0)</f>
        <v>0</v>
      </c>
      <c r="BI214" s="201">
        <f>IF(N214="nulová",J214,0)</f>
        <v>0</v>
      </c>
      <c r="BJ214" s="18" t="s">
        <v>82</v>
      </c>
      <c r="BK214" s="201">
        <f>ROUND(I214*H214,2)</f>
        <v>0</v>
      </c>
      <c r="BL214" s="18" t="s">
        <v>187</v>
      </c>
      <c r="BM214" s="200" t="s">
        <v>308</v>
      </c>
    </row>
    <row r="215" spans="1:65" s="2" customFormat="1" ht="11.25">
      <c r="A215" s="35"/>
      <c r="B215" s="36"/>
      <c r="C215" s="37"/>
      <c r="D215" s="202" t="s">
        <v>146</v>
      </c>
      <c r="E215" s="37"/>
      <c r="F215" s="203" t="s">
        <v>837</v>
      </c>
      <c r="G215" s="37"/>
      <c r="H215" s="37"/>
      <c r="I215" s="204"/>
      <c r="J215" s="37"/>
      <c r="K215" s="37"/>
      <c r="L215" s="40"/>
      <c r="M215" s="205"/>
      <c r="N215" s="206"/>
      <c r="O215" s="72"/>
      <c r="P215" s="72"/>
      <c r="Q215" s="72"/>
      <c r="R215" s="72"/>
      <c r="S215" s="72"/>
      <c r="T215" s="73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8" t="s">
        <v>146</v>
      </c>
      <c r="AU215" s="18" t="s">
        <v>84</v>
      </c>
    </row>
    <row r="216" spans="1:65" s="2" customFormat="1" ht="21.75" customHeight="1">
      <c r="A216" s="35"/>
      <c r="B216" s="36"/>
      <c r="C216" s="188" t="s">
        <v>231</v>
      </c>
      <c r="D216" s="188" t="s">
        <v>141</v>
      </c>
      <c r="E216" s="189" t="s">
        <v>838</v>
      </c>
      <c r="F216" s="190" t="s">
        <v>839</v>
      </c>
      <c r="G216" s="191" t="s">
        <v>144</v>
      </c>
      <c r="H216" s="192">
        <v>1</v>
      </c>
      <c r="I216" s="193"/>
      <c r="J216" s="194">
        <f>ROUND(I216*H216,2)</f>
        <v>0</v>
      </c>
      <c r="K216" s="195"/>
      <c r="L216" s="40"/>
      <c r="M216" s="196" t="s">
        <v>1</v>
      </c>
      <c r="N216" s="197" t="s">
        <v>39</v>
      </c>
      <c r="O216" s="72"/>
      <c r="P216" s="198">
        <f>O216*H216</f>
        <v>0</v>
      </c>
      <c r="Q216" s="198">
        <v>0</v>
      </c>
      <c r="R216" s="198">
        <f>Q216*H216</f>
        <v>0</v>
      </c>
      <c r="S216" s="198">
        <v>0</v>
      </c>
      <c r="T216" s="199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0" t="s">
        <v>187</v>
      </c>
      <c r="AT216" s="200" t="s">
        <v>141</v>
      </c>
      <c r="AU216" s="200" t="s">
        <v>84</v>
      </c>
      <c r="AY216" s="18" t="s">
        <v>138</v>
      </c>
      <c r="BE216" s="201">
        <f>IF(N216="základní",J216,0)</f>
        <v>0</v>
      </c>
      <c r="BF216" s="201">
        <f>IF(N216="snížená",J216,0)</f>
        <v>0</v>
      </c>
      <c r="BG216" s="201">
        <f>IF(N216="zákl. přenesená",J216,0)</f>
        <v>0</v>
      </c>
      <c r="BH216" s="201">
        <f>IF(N216="sníž. přenesená",J216,0)</f>
        <v>0</v>
      </c>
      <c r="BI216" s="201">
        <f>IF(N216="nulová",J216,0)</f>
        <v>0</v>
      </c>
      <c r="BJ216" s="18" t="s">
        <v>82</v>
      </c>
      <c r="BK216" s="201">
        <f>ROUND(I216*H216,2)</f>
        <v>0</v>
      </c>
      <c r="BL216" s="18" t="s">
        <v>187</v>
      </c>
      <c r="BM216" s="200" t="s">
        <v>313</v>
      </c>
    </row>
    <row r="217" spans="1:65" s="2" customFormat="1" ht="11.25">
      <c r="A217" s="35"/>
      <c r="B217" s="36"/>
      <c r="C217" s="37"/>
      <c r="D217" s="202" t="s">
        <v>146</v>
      </c>
      <c r="E217" s="37"/>
      <c r="F217" s="203" t="s">
        <v>839</v>
      </c>
      <c r="G217" s="37"/>
      <c r="H217" s="37"/>
      <c r="I217" s="204"/>
      <c r="J217" s="37"/>
      <c r="K217" s="37"/>
      <c r="L217" s="40"/>
      <c r="M217" s="205"/>
      <c r="N217" s="206"/>
      <c r="O217" s="72"/>
      <c r="P217" s="72"/>
      <c r="Q217" s="72"/>
      <c r="R217" s="72"/>
      <c r="S217" s="72"/>
      <c r="T217" s="73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146</v>
      </c>
      <c r="AU217" s="18" t="s">
        <v>84</v>
      </c>
    </row>
    <row r="218" spans="1:65" s="2" customFormat="1" ht="21.75" customHeight="1">
      <c r="A218" s="35"/>
      <c r="B218" s="36"/>
      <c r="C218" s="188" t="s">
        <v>316</v>
      </c>
      <c r="D218" s="188" t="s">
        <v>141</v>
      </c>
      <c r="E218" s="189" t="s">
        <v>840</v>
      </c>
      <c r="F218" s="190" t="s">
        <v>841</v>
      </c>
      <c r="G218" s="191" t="s">
        <v>144</v>
      </c>
      <c r="H218" s="192">
        <v>3</v>
      </c>
      <c r="I218" s="193"/>
      <c r="J218" s="194">
        <f>ROUND(I218*H218,2)</f>
        <v>0</v>
      </c>
      <c r="K218" s="195"/>
      <c r="L218" s="40"/>
      <c r="M218" s="196" t="s">
        <v>1</v>
      </c>
      <c r="N218" s="197" t="s">
        <v>39</v>
      </c>
      <c r="O218" s="72"/>
      <c r="P218" s="198">
        <f>O218*H218</f>
        <v>0</v>
      </c>
      <c r="Q218" s="198">
        <v>0</v>
      </c>
      <c r="R218" s="198">
        <f>Q218*H218</f>
        <v>0</v>
      </c>
      <c r="S218" s="198">
        <v>0</v>
      </c>
      <c r="T218" s="199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0" t="s">
        <v>187</v>
      </c>
      <c r="AT218" s="200" t="s">
        <v>141</v>
      </c>
      <c r="AU218" s="200" t="s">
        <v>84</v>
      </c>
      <c r="AY218" s="18" t="s">
        <v>138</v>
      </c>
      <c r="BE218" s="201">
        <f>IF(N218="základní",J218,0)</f>
        <v>0</v>
      </c>
      <c r="BF218" s="201">
        <f>IF(N218="snížená",J218,0)</f>
        <v>0</v>
      </c>
      <c r="BG218" s="201">
        <f>IF(N218="zákl. přenesená",J218,0)</f>
        <v>0</v>
      </c>
      <c r="BH218" s="201">
        <f>IF(N218="sníž. přenesená",J218,0)</f>
        <v>0</v>
      </c>
      <c r="BI218" s="201">
        <f>IF(N218="nulová",J218,0)</f>
        <v>0</v>
      </c>
      <c r="BJ218" s="18" t="s">
        <v>82</v>
      </c>
      <c r="BK218" s="201">
        <f>ROUND(I218*H218,2)</f>
        <v>0</v>
      </c>
      <c r="BL218" s="18" t="s">
        <v>187</v>
      </c>
      <c r="BM218" s="200" t="s">
        <v>319</v>
      </c>
    </row>
    <row r="219" spans="1:65" s="2" customFormat="1" ht="11.25">
      <c r="A219" s="35"/>
      <c r="B219" s="36"/>
      <c r="C219" s="37"/>
      <c r="D219" s="202" t="s">
        <v>146</v>
      </c>
      <c r="E219" s="37"/>
      <c r="F219" s="203" t="s">
        <v>841</v>
      </c>
      <c r="G219" s="37"/>
      <c r="H219" s="37"/>
      <c r="I219" s="204"/>
      <c r="J219" s="37"/>
      <c r="K219" s="37"/>
      <c r="L219" s="40"/>
      <c r="M219" s="205"/>
      <c r="N219" s="206"/>
      <c r="O219" s="72"/>
      <c r="P219" s="72"/>
      <c r="Q219" s="72"/>
      <c r="R219" s="72"/>
      <c r="S219" s="72"/>
      <c r="T219" s="73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146</v>
      </c>
      <c r="AU219" s="18" t="s">
        <v>84</v>
      </c>
    </row>
    <row r="220" spans="1:65" s="2" customFormat="1" ht="21.75" customHeight="1">
      <c r="A220" s="35"/>
      <c r="B220" s="36"/>
      <c r="C220" s="239" t="s">
        <v>234</v>
      </c>
      <c r="D220" s="239" t="s">
        <v>162</v>
      </c>
      <c r="E220" s="240" t="s">
        <v>842</v>
      </c>
      <c r="F220" s="241" t="s">
        <v>843</v>
      </c>
      <c r="G220" s="242" t="s">
        <v>144</v>
      </c>
      <c r="H220" s="243">
        <v>5</v>
      </c>
      <c r="I220" s="244"/>
      <c r="J220" s="245">
        <f>ROUND(I220*H220,2)</f>
        <v>0</v>
      </c>
      <c r="K220" s="246"/>
      <c r="L220" s="247"/>
      <c r="M220" s="248" t="s">
        <v>1</v>
      </c>
      <c r="N220" s="249" t="s">
        <v>39</v>
      </c>
      <c r="O220" s="72"/>
      <c r="P220" s="198">
        <f>O220*H220</f>
        <v>0</v>
      </c>
      <c r="Q220" s="198">
        <v>0</v>
      </c>
      <c r="R220" s="198">
        <f>Q220*H220</f>
        <v>0</v>
      </c>
      <c r="S220" s="198">
        <v>0</v>
      </c>
      <c r="T220" s="199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0" t="s">
        <v>224</v>
      </c>
      <c r="AT220" s="200" t="s">
        <v>162</v>
      </c>
      <c r="AU220" s="200" t="s">
        <v>84</v>
      </c>
      <c r="AY220" s="18" t="s">
        <v>138</v>
      </c>
      <c r="BE220" s="201">
        <f>IF(N220="základní",J220,0)</f>
        <v>0</v>
      </c>
      <c r="BF220" s="201">
        <f>IF(N220="snížená",J220,0)</f>
        <v>0</v>
      </c>
      <c r="BG220" s="201">
        <f>IF(N220="zákl. přenesená",J220,0)</f>
        <v>0</v>
      </c>
      <c r="BH220" s="201">
        <f>IF(N220="sníž. přenesená",J220,0)</f>
        <v>0</v>
      </c>
      <c r="BI220" s="201">
        <f>IF(N220="nulová",J220,0)</f>
        <v>0</v>
      </c>
      <c r="BJ220" s="18" t="s">
        <v>82</v>
      </c>
      <c r="BK220" s="201">
        <f>ROUND(I220*H220,2)</f>
        <v>0</v>
      </c>
      <c r="BL220" s="18" t="s">
        <v>187</v>
      </c>
      <c r="BM220" s="200" t="s">
        <v>324</v>
      </c>
    </row>
    <row r="221" spans="1:65" s="2" customFormat="1" ht="19.5">
      <c r="A221" s="35"/>
      <c r="B221" s="36"/>
      <c r="C221" s="37"/>
      <c r="D221" s="202" t="s">
        <v>146</v>
      </c>
      <c r="E221" s="37"/>
      <c r="F221" s="203" t="s">
        <v>843</v>
      </c>
      <c r="G221" s="37"/>
      <c r="H221" s="37"/>
      <c r="I221" s="204"/>
      <c r="J221" s="37"/>
      <c r="K221" s="37"/>
      <c r="L221" s="40"/>
      <c r="M221" s="205"/>
      <c r="N221" s="206"/>
      <c r="O221" s="72"/>
      <c r="P221" s="72"/>
      <c r="Q221" s="72"/>
      <c r="R221" s="72"/>
      <c r="S221" s="72"/>
      <c r="T221" s="73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146</v>
      </c>
      <c r="AU221" s="18" t="s">
        <v>84</v>
      </c>
    </row>
    <row r="222" spans="1:65" s="2" customFormat="1" ht="21.75" customHeight="1">
      <c r="A222" s="35"/>
      <c r="B222" s="36"/>
      <c r="C222" s="239" t="s">
        <v>325</v>
      </c>
      <c r="D222" s="239" t="s">
        <v>162</v>
      </c>
      <c r="E222" s="240" t="s">
        <v>844</v>
      </c>
      <c r="F222" s="241" t="s">
        <v>845</v>
      </c>
      <c r="G222" s="242" t="s">
        <v>144</v>
      </c>
      <c r="H222" s="243">
        <v>10</v>
      </c>
      <c r="I222" s="244"/>
      <c r="J222" s="245">
        <f>ROUND(I222*H222,2)</f>
        <v>0</v>
      </c>
      <c r="K222" s="246"/>
      <c r="L222" s="247"/>
      <c r="M222" s="248" t="s">
        <v>1</v>
      </c>
      <c r="N222" s="249" t="s">
        <v>39</v>
      </c>
      <c r="O222" s="72"/>
      <c r="P222" s="198">
        <f>O222*H222</f>
        <v>0</v>
      </c>
      <c r="Q222" s="198">
        <v>0</v>
      </c>
      <c r="R222" s="198">
        <f>Q222*H222</f>
        <v>0</v>
      </c>
      <c r="S222" s="198">
        <v>0</v>
      </c>
      <c r="T222" s="199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00" t="s">
        <v>224</v>
      </c>
      <c r="AT222" s="200" t="s">
        <v>162</v>
      </c>
      <c r="AU222" s="200" t="s">
        <v>84</v>
      </c>
      <c r="AY222" s="18" t="s">
        <v>138</v>
      </c>
      <c r="BE222" s="201">
        <f>IF(N222="základní",J222,0)</f>
        <v>0</v>
      </c>
      <c r="BF222" s="201">
        <f>IF(N222="snížená",J222,0)</f>
        <v>0</v>
      </c>
      <c r="BG222" s="201">
        <f>IF(N222="zákl. přenesená",J222,0)</f>
        <v>0</v>
      </c>
      <c r="BH222" s="201">
        <f>IF(N222="sníž. přenesená",J222,0)</f>
        <v>0</v>
      </c>
      <c r="BI222" s="201">
        <f>IF(N222="nulová",J222,0)</f>
        <v>0</v>
      </c>
      <c r="BJ222" s="18" t="s">
        <v>82</v>
      </c>
      <c r="BK222" s="201">
        <f>ROUND(I222*H222,2)</f>
        <v>0</v>
      </c>
      <c r="BL222" s="18" t="s">
        <v>187</v>
      </c>
      <c r="BM222" s="200" t="s">
        <v>328</v>
      </c>
    </row>
    <row r="223" spans="1:65" s="2" customFormat="1" ht="19.5">
      <c r="A223" s="35"/>
      <c r="B223" s="36"/>
      <c r="C223" s="37"/>
      <c r="D223" s="202" t="s">
        <v>146</v>
      </c>
      <c r="E223" s="37"/>
      <c r="F223" s="203" t="s">
        <v>845</v>
      </c>
      <c r="G223" s="37"/>
      <c r="H223" s="37"/>
      <c r="I223" s="204"/>
      <c r="J223" s="37"/>
      <c r="K223" s="37"/>
      <c r="L223" s="40"/>
      <c r="M223" s="205"/>
      <c r="N223" s="206"/>
      <c r="O223" s="72"/>
      <c r="P223" s="72"/>
      <c r="Q223" s="72"/>
      <c r="R223" s="72"/>
      <c r="S223" s="72"/>
      <c r="T223" s="73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8" t="s">
        <v>146</v>
      </c>
      <c r="AU223" s="18" t="s">
        <v>84</v>
      </c>
    </row>
    <row r="224" spans="1:65" s="14" customFormat="1" ht="11.25">
      <c r="B224" s="217"/>
      <c r="C224" s="218"/>
      <c r="D224" s="202" t="s">
        <v>147</v>
      </c>
      <c r="E224" s="219" t="s">
        <v>1</v>
      </c>
      <c r="F224" s="220" t="s">
        <v>846</v>
      </c>
      <c r="G224" s="218"/>
      <c r="H224" s="221">
        <v>10</v>
      </c>
      <c r="I224" s="222"/>
      <c r="J224" s="218"/>
      <c r="K224" s="218"/>
      <c r="L224" s="223"/>
      <c r="M224" s="224"/>
      <c r="N224" s="225"/>
      <c r="O224" s="225"/>
      <c r="P224" s="225"/>
      <c r="Q224" s="225"/>
      <c r="R224" s="225"/>
      <c r="S224" s="225"/>
      <c r="T224" s="226"/>
      <c r="AT224" s="227" t="s">
        <v>147</v>
      </c>
      <c r="AU224" s="227" t="s">
        <v>84</v>
      </c>
      <c r="AV224" s="14" t="s">
        <v>84</v>
      </c>
      <c r="AW224" s="14" t="s">
        <v>31</v>
      </c>
      <c r="AX224" s="14" t="s">
        <v>74</v>
      </c>
      <c r="AY224" s="227" t="s">
        <v>138</v>
      </c>
    </row>
    <row r="225" spans="1:65" s="15" customFormat="1" ht="11.25">
      <c r="B225" s="228"/>
      <c r="C225" s="229"/>
      <c r="D225" s="202" t="s">
        <v>147</v>
      </c>
      <c r="E225" s="230" t="s">
        <v>1</v>
      </c>
      <c r="F225" s="231" t="s">
        <v>151</v>
      </c>
      <c r="G225" s="229"/>
      <c r="H225" s="232">
        <v>10</v>
      </c>
      <c r="I225" s="233"/>
      <c r="J225" s="229"/>
      <c r="K225" s="229"/>
      <c r="L225" s="234"/>
      <c r="M225" s="235"/>
      <c r="N225" s="236"/>
      <c r="O225" s="236"/>
      <c r="P225" s="236"/>
      <c r="Q225" s="236"/>
      <c r="R225" s="236"/>
      <c r="S225" s="236"/>
      <c r="T225" s="237"/>
      <c r="AT225" s="238" t="s">
        <v>147</v>
      </c>
      <c r="AU225" s="238" t="s">
        <v>84</v>
      </c>
      <c r="AV225" s="15" t="s">
        <v>145</v>
      </c>
      <c r="AW225" s="15" t="s">
        <v>31</v>
      </c>
      <c r="AX225" s="15" t="s">
        <v>82</v>
      </c>
      <c r="AY225" s="238" t="s">
        <v>138</v>
      </c>
    </row>
    <row r="226" spans="1:65" s="2" customFormat="1" ht="33" customHeight="1">
      <c r="A226" s="35"/>
      <c r="B226" s="36"/>
      <c r="C226" s="239" t="s">
        <v>239</v>
      </c>
      <c r="D226" s="239" t="s">
        <v>162</v>
      </c>
      <c r="E226" s="240" t="s">
        <v>847</v>
      </c>
      <c r="F226" s="241" t="s">
        <v>848</v>
      </c>
      <c r="G226" s="242" t="s">
        <v>144</v>
      </c>
      <c r="H226" s="243">
        <v>4</v>
      </c>
      <c r="I226" s="244"/>
      <c r="J226" s="245">
        <f>ROUND(I226*H226,2)</f>
        <v>0</v>
      </c>
      <c r="K226" s="246"/>
      <c r="L226" s="247"/>
      <c r="M226" s="248" t="s">
        <v>1</v>
      </c>
      <c r="N226" s="249" t="s">
        <v>39</v>
      </c>
      <c r="O226" s="72"/>
      <c r="P226" s="198">
        <f>O226*H226</f>
        <v>0</v>
      </c>
      <c r="Q226" s="198">
        <v>0</v>
      </c>
      <c r="R226" s="198">
        <f>Q226*H226</f>
        <v>0</v>
      </c>
      <c r="S226" s="198">
        <v>0</v>
      </c>
      <c r="T226" s="199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00" t="s">
        <v>224</v>
      </c>
      <c r="AT226" s="200" t="s">
        <v>162</v>
      </c>
      <c r="AU226" s="200" t="s">
        <v>84</v>
      </c>
      <c r="AY226" s="18" t="s">
        <v>138</v>
      </c>
      <c r="BE226" s="201">
        <f>IF(N226="základní",J226,0)</f>
        <v>0</v>
      </c>
      <c r="BF226" s="201">
        <f>IF(N226="snížená",J226,0)</f>
        <v>0</v>
      </c>
      <c r="BG226" s="201">
        <f>IF(N226="zákl. přenesená",J226,0)</f>
        <v>0</v>
      </c>
      <c r="BH226" s="201">
        <f>IF(N226="sníž. přenesená",J226,0)</f>
        <v>0</v>
      </c>
      <c r="BI226" s="201">
        <f>IF(N226="nulová",J226,0)</f>
        <v>0</v>
      </c>
      <c r="BJ226" s="18" t="s">
        <v>82</v>
      </c>
      <c r="BK226" s="201">
        <f>ROUND(I226*H226,2)</f>
        <v>0</v>
      </c>
      <c r="BL226" s="18" t="s">
        <v>187</v>
      </c>
      <c r="BM226" s="200" t="s">
        <v>331</v>
      </c>
    </row>
    <row r="227" spans="1:65" s="2" customFormat="1" ht="19.5">
      <c r="A227" s="35"/>
      <c r="B227" s="36"/>
      <c r="C227" s="37"/>
      <c r="D227" s="202" t="s">
        <v>146</v>
      </c>
      <c r="E227" s="37"/>
      <c r="F227" s="203" t="s">
        <v>848</v>
      </c>
      <c r="G227" s="37"/>
      <c r="H227" s="37"/>
      <c r="I227" s="204"/>
      <c r="J227" s="37"/>
      <c r="K227" s="37"/>
      <c r="L227" s="40"/>
      <c r="M227" s="205"/>
      <c r="N227" s="206"/>
      <c r="O227" s="72"/>
      <c r="P227" s="72"/>
      <c r="Q227" s="72"/>
      <c r="R227" s="72"/>
      <c r="S227" s="72"/>
      <c r="T227" s="73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8" t="s">
        <v>146</v>
      </c>
      <c r="AU227" s="18" t="s">
        <v>84</v>
      </c>
    </row>
    <row r="228" spans="1:65" s="2" customFormat="1" ht="33" customHeight="1">
      <c r="A228" s="35"/>
      <c r="B228" s="36"/>
      <c r="C228" s="239" t="s">
        <v>336</v>
      </c>
      <c r="D228" s="239" t="s">
        <v>162</v>
      </c>
      <c r="E228" s="240" t="s">
        <v>849</v>
      </c>
      <c r="F228" s="241" t="s">
        <v>850</v>
      </c>
      <c r="G228" s="242" t="s">
        <v>144</v>
      </c>
      <c r="H228" s="243">
        <v>1</v>
      </c>
      <c r="I228" s="244"/>
      <c r="J228" s="245">
        <f>ROUND(I228*H228,2)</f>
        <v>0</v>
      </c>
      <c r="K228" s="246"/>
      <c r="L228" s="247"/>
      <c r="M228" s="248" t="s">
        <v>1</v>
      </c>
      <c r="N228" s="249" t="s">
        <v>39</v>
      </c>
      <c r="O228" s="72"/>
      <c r="P228" s="198">
        <f>O228*H228</f>
        <v>0</v>
      </c>
      <c r="Q228" s="198">
        <v>0</v>
      </c>
      <c r="R228" s="198">
        <f>Q228*H228</f>
        <v>0</v>
      </c>
      <c r="S228" s="198">
        <v>0</v>
      </c>
      <c r="T228" s="199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0" t="s">
        <v>224</v>
      </c>
      <c r="AT228" s="200" t="s">
        <v>162</v>
      </c>
      <c r="AU228" s="200" t="s">
        <v>84</v>
      </c>
      <c r="AY228" s="18" t="s">
        <v>138</v>
      </c>
      <c r="BE228" s="201">
        <f>IF(N228="základní",J228,0)</f>
        <v>0</v>
      </c>
      <c r="BF228" s="201">
        <f>IF(N228="snížená",J228,0)</f>
        <v>0</v>
      </c>
      <c r="BG228" s="201">
        <f>IF(N228="zákl. přenesená",J228,0)</f>
        <v>0</v>
      </c>
      <c r="BH228" s="201">
        <f>IF(N228="sníž. přenesená",J228,0)</f>
        <v>0</v>
      </c>
      <c r="BI228" s="201">
        <f>IF(N228="nulová",J228,0)</f>
        <v>0</v>
      </c>
      <c r="BJ228" s="18" t="s">
        <v>82</v>
      </c>
      <c r="BK228" s="201">
        <f>ROUND(I228*H228,2)</f>
        <v>0</v>
      </c>
      <c r="BL228" s="18" t="s">
        <v>187</v>
      </c>
      <c r="BM228" s="200" t="s">
        <v>339</v>
      </c>
    </row>
    <row r="229" spans="1:65" s="2" customFormat="1" ht="19.5">
      <c r="A229" s="35"/>
      <c r="B229" s="36"/>
      <c r="C229" s="37"/>
      <c r="D229" s="202" t="s">
        <v>146</v>
      </c>
      <c r="E229" s="37"/>
      <c r="F229" s="203" t="s">
        <v>850</v>
      </c>
      <c r="G229" s="37"/>
      <c r="H229" s="37"/>
      <c r="I229" s="204"/>
      <c r="J229" s="37"/>
      <c r="K229" s="37"/>
      <c r="L229" s="40"/>
      <c r="M229" s="205"/>
      <c r="N229" s="206"/>
      <c r="O229" s="72"/>
      <c r="P229" s="72"/>
      <c r="Q229" s="72"/>
      <c r="R229" s="72"/>
      <c r="S229" s="72"/>
      <c r="T229" s="73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146</v>
      </c>
      <c r="AU229" s="18" t="s">
        <v>84</v>
      </c>
    </row>
    <row r="230" spans="1:65" s="2" customFormat="1" ht="21.75" customHeight="1">
      <c r="A230" s="35"/>
      <c r="B230" s="36"/>
      <c r="C230" s="239" t="s">
        <v>242</v>
      </c>
      <c r="D230" s="239" t="s">
        <v>162</v>
      </c>
      <c r="E230" s="240" t="s">
        <v>851</v>
      </c>
      <c r="F230" s="241" t="s">
        <v>852</v>
      </c>
      <c r="G230" s="242" t="s">
        <v>144</v>
      </c>
      <c r="H230" s="243">
        <v>1</v>
      </c>
      <c r="I230" s="244"/>
      <c r="J230" s="245">
        <f>ROUND(I230*H230,2)</f>
        <v>0</v>
      </c>
      <c r="K230" s="246"/>
      <c r="L230" s="247"/>
      <c r="M230" s="248" t="s">
        <v>1</v>
      </c>
      <c r="N230" s="249" t="s">
        <v>39</v>
      </c>
      <c r="O230" s="72"/>
      <c r="P230" s="198">
        <f>O230*H230</f>
        <v>0</v>
      </c>
      <c r="Q230" s="198">
        <v>0</v>
      </c>
      <c r="R230" s="198">
        <f>Q230*H230</f>
        <v>0</v>
      </c>
      <c r="S230" s="198">
        <v>0</v>
      </c>
      <c r="T230" s="199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0" t="s">
        <v>224</v>
      </c>
      <c r="AT230" s="200" t="s">
        <v>162</v>
      </c>
      <c r="AU230" s="200" t="s">
        <v>84</v>
      </c>
      <c r="AY230" s="18" t="s">
        <v>138</v>
      </c>
      <c r="BE230" s="201">
        <f>IF(N230="základní",J230,0)</f>
        <v>0</v>
      </c>
      <c r="BF230" s="201">
        <f>IF(N230="snížená",J230,0)</f>
        <v>0</v>
      </c>
      <c r="BG230" s="201">
        <f>IF(N230="zákl. přenesená",J230,0)</f>
        <v>0</v>
      </c>
      <c r="BH230" s="201">
        <f>IF(N230="sníž. přenesená",J230,0)</f>
        <v>0</v>
      </c>
      <c r="BI230" s="201">
        <f>IF(N230="nulová",J230,0)</f>
        <v>0</v>
      </c>
      <c r="BJ230" s="18" t="s">
        <v>82</v>
      </c>
      <c r="BK230" s="201">
        <f>ROUND(I230*H230,2)</f>
        <v>0</v>
      </c>
      <c r="BL230" s="18" t="s">
        <v>187</v>
      </c>
      <c r="BM230" s="200" t="s">
        <v>342</v>
      </c>
    </row>
    <row r="231" spans="1:65" s="2" customFormat="1" ht="19.5">
      <c r="A231" s="35"/>
      <c r="B231" s="36"/>
      <c r="C231" s="37"/>
      <c r="D231" s="202" t="s">
        <v>146</v>
      </c>
      <c r="E231" s="37"/>
      <c r="F231" s="203" t="s">
        <v>852</v>
      </c>
      <c r="G231" s="37"/>
      <c r="H231" s="37"/>
      <c r="I231" s="204"/>
      <c r="J231" s="37"/>
      <c r="K231" s="37"/>
      <c r="L231" s="40"/>
      <c r="M231" s="205"/>
      <c r="N231" s="206"/>
      <c r="O231" s="72"/>
      <c r="P231" s="72"/>
      <c r="Q231" s="72"/>
      <c r="R231" s="72"/>
      <c r="S231" s="72"/>
      <c r="T231" s="73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8" t="s">
        <v>146</v>
      </c>
      <c r="AU231" s="18" t="s">
        <v>84</v>
      </c>
    </row>
    <row r="232" spans="1:65" s="12" customFormat="1" ht="22.9" customHeight="1">
      <c r="B232" s="172"/>
      <c r="C232" s="173"/>
      <c r="D232" s="174" t="s">
        <v>73</v>
      </c>
      <c r="E232" s="186" t="s">
        <v>853</v>
      </c>
      <c r="F232" s="186" t="s">
        <v>854</v>
      </c>
      <c r="G232" s="173"/>
      <c r="H232" s="173"/>
      <c r="I232" s="176"/>
      <c r="J232" s="187">
        <f>BK232</f>
        <v>0</v>
      </c>
      <c r="K232" s="173"/>
      <c r="L232" s="178"/>
      <c r="M232" s="179"/>
      <c r="N232" s="180"/>
      <c r="O232" s="180"/>
      <c r="P232" s="181">
        <f>SUM(P233:P248)</f>
        <v>0</v>
      </c>
      <c r="Q232" s="180"/>
      <c r="R232" s="181">
        <f>SUM(R233:R248)</f>
        <v>0</v>
      </c>
      <c r="S232" s="180"/>
      <c r="T232" s="182">
        <f>SUM(T233:T248)</f>
        <v>0</v>
      </c>
      <c r="AR232" s="183" t="s">
        <v>84</v>
      </c>
      <c r="AT232" s="184" t="s">
        <v>73</v>
      </c>
      <c r="AU232" s="184" t="s">
        <v>82</v>
      </c>
      <c r="AY232" s="183" t="s">
        <v>138</v>
      </c>
      <c r="BK232" s="185">
        <f>SUM(BK233:BK248)</f>
        <v>0</v>
      </c>
    </row>
    <row r="233" spans="1:65" s="2" customFormat="1" ht="21.75" customHeight="1">
      <c r="A233" s="35"/>
      <c r="B233" s="36"/>
      <c r="C233" s="188" t="s">
        <v>343</v>
      </c>
      <c r="D233" s="188" t="s">
        <v>141</v>
      </c>
      <c r="E233" s="189" t="s">
        <v>855</v>
      </c>
      <c r="F233" s="190" t="s">
        <v>856</v>
      </c>
      <c r="G233" s="191" t="s">
        <v>144</v>
      </c>
      <c r="H233" s="192">
        <v>5</v>
      </c>
      <c r="I233" s="193"/>
      <c r="J233" s="194">
        <f>ROUND(I233*H233,2)</f>
        <v>0</v>
      </c>
      <c r="K233" s="195"/>
      <c r="L233" s="40"/>
      <c r="M233" s="196" t="s">
        <v>1</v>
      </c>
      <c r="N233" s="197" t="s">
        <v>39</v>
      </c>
      <c r="O233" s="72"/>
      <c r="P233" s="198">
        <f>O233*H233</f>
        <v>0</v>
      </c>
      <c r="Q233" s="198">
        <v>0</v>
      </c>
      <c r="R233" s="198">
        <f>Q233*H233</f>
        <v>0</v>
      </c>
      <c r="S233" s="198">
        <v>0</v>
      </c>
      <c r="T233" s="199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00" t="s">
        <v>187</v>
      </c>
      <c r="AT233" s="200" t="s">
        <v>141</v>
      </c>
      <c r="AU233" s="200" t="s">
        <v>84</v>
      </c>
      <c r="AY233" s="18" t="s">
        <v>138</v>
      </c>
      <c r="BE233" s="201">
        <f>IF(N233="základní",J233,0)</f>
        <v>0</v>
      </c>
      <c r="BF233" s="201">
        <f>IF(N233="snížená",J233,0)</f>
        <v>0</v>
      </c>
      <c r="BG233" s="201">
        <f>IF(N233="zákl. přenesená",J233,0)</f>
        <v>0</v>
      </c>
      <c r="BH233" s="201">
        <f>IF(N233="sníž. přenesená",J233,0)</f>
        <v>0</v>
      </c>
      <c r="BI233" s="201">
        <f>IF(N233="nulová",J233,0)</f>
        <v>0</v>
      </c>
      <c r="BJ233" s="18" t="s">
        <v>82</v>
      </c>
      <c r="BK233" s="201">
        <f>ROUND(I233*H233,2)</f>
        <v>0</v>
      </c>
      <c r="BL233" s="18" t="s">
        <v>187</v>
      </c>
      <c r="BM233" s="200" t="s">
        <v>346</v>
      </c>
    </row>
    <row r="234" spans="1:65" s="2" customFormat="1" ht="19.5">
      <c r="A234" s="35"/>
      <c r="B234" s="36"/>
      <c r="C234" s="37"/>
      <c r="D234" s="202" t="s">
        <v>146</v>
      </c>
      <c r="E234" s="37"/>
      <c r="F234" s="203" t="s">
        <v>856</v>
      </c>
      <c r="G234" s="37"/>
      <c r="H234" s="37"/>
      <c r="I234" s="204"/>
      <c r="J234" s="37"/>
      <c r="K234" s="37"/>
      <c r="L234" s="40"/>
      <c r="M234" s="205"/>
      <c r="N234" s="206"/>
      <c r="O234" s="72"/>
      <c r="P234" s="72"/>
      <c r="Q234" s="72"/>
      <c r="R234" s="72"/>
      <c r="S234" s="72"/>
      <c r="T234" s="73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T234" s="18" t="s">
        <v>146</v>
      </c>
      <c r="AU234" s="18" t="s">
        <v>84</v>
      </c>
    </row>
    <row r="235" spans="1:65" s="14" customFormat="1" ht="11.25">
      <c r="B235" s="217"/>
      <c r="C235" s="218"/>
      <c r="D235" s="202" t="s">
        <v>147</v>
      </c>
      <c r="E235" s="219" t="s">
        <v>1</v>
      </c>
      <c r="F235" s="220" t="s">
        <v>857</v>
      </c>
      <c r="G235" s="218"/>
      <c r="H235" s="221">
        <v>5</v>
      </c>
      <c r="I235" s="222"/>
      <c r="J235" s="218"/>
      <c r="K235" s="218"/>
      <c r="L235" s="223"/>
      <c r="M235" s="224"/>
      <c r="N235" s="225"/>
      <c r="O235" s="225"/>
      <c r="P235" s="225"/>
      <c r="Q235" s="225"/>
      <c r="R235" s="225"/>
      <c r="S235" s="225"/>
      <c r="T235" s="226"/>
      <c r="AT235" s="227" t="s">
        <v>147</v>
      </c>
      <c r="AU235" s="227" t="s">
        <v>84</v>
      </c>
      <c r="AV235" s="14" t="s">
        <v>84</v>
      </c>
      <c r="AW235" s="14" t="s">
        <v>31</v>
      </c>
      <c r="AX235" s="14" t="s">
        <v>74</v>
      </c>
      <c r="AY235" s="227" t="s">
        <v>138</v>
      </c>
    </row>
    <row r="236" spans="1:65" s="15" customFormat="1" ht="11.25">
      <c r="B236" s="228"/>
      <c r="C236" s="229"/>
      <c r="D236" s="202" t="s">
        <v>147</v>
      </c>
      <c r="E236" s="230" t="s">
        <v>1</v>
      </c>
      <c r="F236" s="231" t="s">
        <v>151</v>
      </c>
      <c r="G236" s="229"/>
      <c r="H236" s="232">
        <v>5</v>
      </c>
      <c r="I236" s="233"/>
      <c r="J236" s="229"/>
      <c r="K236" s="229"/>
      <c r="L236" s="234"/>
      <c r="M236" s="235"/>
      <c r="N236" s="236"/>
      <c r="O236" s="236"/>
      <c r="P236" s="236"/>
      <c r="Q236" s="236"/>
      <c r="R236" s="236"/>
      <c r="S236" s="236"/>
      <c r="T236" s="237"/>
      <c r="AT236" s="238" t="s">
        <v>147</v>
      </c>
      <c r="AU236" s="238" t="s">
        <v>84</v>
      </c>
      <c r="AV236" s="15" t="s">
        <v>145</v>
      </c>
      <c r="AW236" s="15" t="s">
        <v>31</v>
      </c>
      <c r="AX236" s="15" t="s">
        <v>82</v>
      </c>
      <c r="AY236" s="238" t="s">
        <v>138</v>
      </c>
    </row>
    <row r="237" spans="1:65" s="2" customFormat="1" ht="44.25" customHeight="1">
      <c r="A237" s="35"/>
      <c r="B237" s="36"/>
      <c r="C237" s="188" t="s">
        <v>245</v>
      </c>
      <c r="D237" s="188" t="s">
        <v>141</v>
      </c>
      <c r="E237" s="189" t="s">
        <v>858</v>
      </c>
      <c r="F237" s="190" t="s">
        <v>859</v>
      </c>
      <c r="G237" s="191" t="s">
        <v>144</v>
      </c>
      <c r="H237" s="192">
        <v>1</v>
      </c>
      <c r="I237" s="193"/>
      <c r="J237" s="194">
        <f>ROUND(I237*H237,2)</f>
        <v>0</v>
      </c>
      <c r="K237" s="195"/>
      <c r="L237" s="40"/>
      <c r="M237" s="196" t="s">
        <v>1</v>
      </c>
      <c r="N237" s="197" t="s">
        <v>39</v>
      </c>
      <c r="O237" s="72"/>
      <c r="P237" s="198">
        <f>O237*H237</f>
        <v>0</v>
      </c>
      <c r="Q237" s="198">
        <v>0</v>
      </c>
      <c r="R237" s="198">
        <f>Q237*H237</f>
        <v>0</v>
      </c>
      <c r="S237" s="198">
        <v>0</v>
      </c>
      <c r="T237" s="199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0" t="s">
        <v>187</v>
      </c>
      <c r="AT237" s="200" t="s">
        <v>141</v>
      </c>
      <c r="AU237" s="200" t="s">
        <v>84</v>
      </c>
      <c r="AY237" s="18" t="s">
        <v>138</v>
      </c>
      <c r="BE237" s="201">
        <f>IF(N237="základní",J237,0)</f>
        <v>0</v>
      </c>
      <c r="BF237" s="201">
        <f>IF(N237="snížená",J237,0)</f>
        <v>0</v>
      </c>
      <c r="BG237" s="201">
        <f>IF(N237="zákl. přenesená",J237,0)</f>
        <v>0</v>
      </c>
      <c r="BH237" s="201">
        <f>IF(N237="sníž. přenesená",J237,0)</f>
        <v>0</v>
      </c>
      <c r="BI237" s="201">
        <f>IF(N237="nulová",J237,0)</f>
        <v>0</v>
      </c>
      <c r="BJ237" s="18" t="s">
        <v>82</v>
      </c>
      <c r="BK237" s="201">
        <f>ROUND(I237*H237,2)</f>
        <v>0</v>
      </c>
      <c r="BL237" s="18" t="s">
        <v>187</v>
      </c>
      <c r="BM237" s="200" t="s">
        <v>350</v>
      </c>
    </row>
    <row r="238" spans="1:65" s="2" customFormat="1" ht="29.25">
      <c r="A238" s="35"/>
      <c r="B238" s="36"/>
      <c r="C238" s="37"/>
      <c r="D238" s="202" t="s">
        <v>146</v>
      </c>
      <c r="E238" s="37"/>
      <c r="F238" s="203" t="s">
        <v>859</v>
      </c>
      <c r="G238" s="37"/>
      <c r="H238" s="37"/>
      <c r="I238" s="204"/>
      <c r="J238" s="37"/>
      <c r="K238" s="37"/>
      <c r="L238" s="40"/>
      <c r="M238" s="205"/>
      <c r="N238" s="206"/>
      <c r="O238" s="72"/>
      <c r="P238" s="72"/>
      <c r="Q238" s="72"/>
      <c r="R238" s="72"/>
      <c r="S238" s="72"/>
      <c r="T238" s="73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8" t="s">
        <v>146</v>
      </c>
      <c r="AU238" s="18" t="s">
        <v>84</v>
      </c>
    </row>
    <row r="239" spans="1:65" s="2" customFormat="1" ht="44.25" customHeight="1">
      <c r="A239" s="35"/>
      <c r="B239" s="36"/>
      <c r="C239" s="188" t="s">
        <v>353</v>
      </c>
      <c r="D239" s="188" t="s">
        <v>141</v>
      </c>
      <c r="E239" s="189" t="s">
        <v>860</v>
      </c>
      <c r="F239" s="190" t="s">
        <v>861</v>
      </c>
      <c r="G239" s="191" t="s">
        <v>144</v>
      </c>
      <c r="H239" s="192">
        <v>3</v>
      </c>
      <c r="I239" s="193"/>
      <c r="J239" s="194">
        <f>ROUND(I239*H239,2)</f>
        <v>0</v>
      </c>
      <c r="K239" s="195"/>
      <c r="L239" s="40"/>
      <c r="M239" s="196" t="s">
        <v>1</v>
      </c>
      <c r="N239" s="197" t="s">
        <v>39</v>
      </c>
      <c r="O239" s="72"/>
      <c r="P239" s="198">
        <f>O239*H239</f>
        <v>0</v>
      </c>
      <c r="Q239" s="198">
        <v>0</v>
      </c>
      <c r="R239" s="198">
        <f>Q239*H239</f>
        <v>0</v>
      </c>
      <c r="S239" s="198">
        <v>0</v>
      </c>
      <c r="T239" s="199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0" t="s">
        <v>187</v>
      </c>
      <c r="AT239" s="200" t="s">
        <v>141</v>
      </c>
      <c r="AU239" s="200" t="s">
        <v>84</v>
      </c>
      <c r="AY239" s="18" t="s">
        <v>138</v>
      </c>
      <c r="BE239" s="201">
        <f>IF(N239="základní",J239,0)</f>
        <v>0</v>
      </c>
      <c r="BF239" s="201">
        <f>IF(N239="snížená",J239,0)</f>
        <v>0</v>
      </c>
      <c r="BG239" s="201">
        <f>IF(N239="zákl. přenesená",J239,0)</f>
        <v>0</v>
      </c>
      <c r="BH239" s="201">
        <f>IF(N239="sníž. přenesená",J239,0)</f>
        <v>0</v>
      </c>
      <c r="BI239" s="201">
        <f>IF(N239="nulová",J239,0)</f>
        <v>0</v>
      </c>
      <c r="BJ239" s="18" t="s">
        <v>82</v>
      </c>
      <c r="BK239" s="201">
        <f>ROUND(I239*H239,2)</f>
        <v>0</v>
      </c>
      <c r="BL239" s="18" t="s">
        <v>187</v>
      </c>
      <c r="BM239" s="200" t="s">
        <v>356</v>
      </c>
    </row>
    <row r="240" spans="1:65" s="2" customFormat="1" ht="29.25">
      <c r="A240" s="35"/>
      <c r="B240" s="36"/>
      <c r="C240" s="37"/>
      <c r="D240" s="202" t="s">
        <v>146</v>
      </c>
      <c r="E240" s="37"/>
      <c r="F240" s="203" t="s">
        <v>861</v>
      </c>
      <c r="G240" s="37"/>
      <c r="H240" s="37"/>
      <c r="I240" s="204"/>
      <c r="J240" s="37"/>
      <c r="K240" s="37"/>
      <c r="L240" s="40"/>
      <c r="M240" s="205"/>
      <c r="N240" s="206"/>
      <c r="O240" s="72"/>
      <c r="P240" s="72"/>
      <c r="Q240" s="72"/>
      <c r="R240" s="72"/>
      <c r="S240" s="72"/>
      <c r="T240" s="73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8" t="s">
        <v>146</v>
      </c>
      <c r="AU240" s="18" t="s">
        <v>84</v>
      </c>
    </row>
    <row r="241" spans="1:65" s="2" customFormat="1" ht="44.25" customHeight="1">
      <c r="A241" s="35"/>
      <c r="B241" s="36"/>
      <c r="C241" s="188" t="s">
        <v>249</v>
      </c>
      <c r="D241" s="188" t="s">
        <v>141</v>
      </c>
      <c r="E241" s="189" t="s">
        <v>862</v>
      </c>
      <c r="F241" s="190" t="s">
        <v>863</v>
      </c>
      <c r="G241" s="191" t="s">
        <v>144</v>
      </c>
      <c r="H241" s="192">
        <v>1</v>
      </c>
      <c r="I241" s="193"/>
      <c r="J241" s="194">
        <f>ROUND(I241*H241,2)</f>
        <v>0</v>
      </c>
      <c r="K241" s="195"/>
      <c r="L241" s="40"/>
      <c r="M241" s="196" t="s">
        <v>1</v>
      </c>
      <c r="N241" s="197" t="s">
        <v>39</v>
      </c>
      <c r="O241" s="72"/>
      <c r="P241" s="198">
        <f>O241*H241</f>
        <v>0</v>
      </c>
      <c r="Q241" s="198">
        <v>0</v>
      </c>
      <c r="R241" s="198">
        <f>Q241*H241</f>
        <v>0</v>
      </c>
      <c r="S241" s="198">
        <v>0</v>
      </c>
      <c r="T241" s="199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0" t="s">
        <v>187</v>
      </c>
      <c r="AT241" s="200" t="s">
        <v>141</v>
      </c>
      <c r="AU241" s="200" t="s">
        <v>84</v>
      </c>
      <c r="AY241" s="18" t="s">
        <v>138</v>
      </c>
      <c r="BE241" s="201">
        <f>IF(N241="základní",J241,0)</f>
        <v>0</v>
      </c>
      <c r="BF241" s="201">
        <f>IF(N241="snížená",J241,0)</f>
        <v>0</v>
      </c>
      <c r="BG241" s="201">
        <f>IF(N241="zákl. přenesená",J241,0)</f>
        <v>0</v>
      </c>
      <c r="BH241" s="201">
        <f>IF(N241="sníž. přenesená",J241,0)</f>
        <v>0</v>
      </c>
      <c r="BI241" s="201">
        <f>IF(N241="nulová",J241,0)</f>
        <v>0</v>
      </c>
      <c r="BJ241" s="18" t="s">
        <v>82</v>
      </c>
      <c r="BK241" s="201">
        <f>ROUND(I241*H241,2)</f>
        <v>0</v>
      </c>
      <c r="BL241" s="18" t="s">
        <v>187</v>
      </c>
      <c r="BM241" s="200" t="s">
        <v>362</v>
      </c>
    </row>
    <row r="242" spans="1:65" s="2" customFormat="1" ht="29.25">
      <c r="A242" s="35"/>
      <c r="B242" s="36"/>
      <c r="C242" s="37"/>
      <c r="D242" s="202" t="s">
        <v>146</v>
      </c>
      <c r="E242" s="37"/>
      <c r="F242" s="203" t="s">
        <v>863</v>
      </c>
      <c r="G242" s="37"/>
      <c r="H242" s="37"/>
      <c r="I242" s="204"/>
      <c r="J242" s="37"/>
      <c r="K242" s="37"/>
      <c r="L242" s="40"/>
      <c r="M242" s="205"/>
      <c r="N242" s="206"/>
      <c r="O242" s="72"/>
      <c r="P242" s="72"/>
      <c r="Q242" s="72"/>
      <c r="R242" s="72"/>
      <c r="S242" s="72"/>
      <c r="T242" s="73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8" t="s">
        <v>146</v>
      </c>
      <c r="AU242" s="18" t="s">
        <v>84</v>
      </c>
    </row>
    <row r="243" spans="1:65" s="2" customFormat="1" ht="16.5" customHeight="1">
      <c r="A243" s="35"/>
      <c r="B243" s="36"/>
      <c r="C243" s="188" t="s">
        <v>363</v>
      </c>
      <c r="D243" s="188" t="s">
        <v>141</v>
      </c>
      <c r="E243" s="189" t="s">
        <v>864</v>
      </c>
      <c r="F243" s="190" t="s">
        <v>865</v>
      </c>
      <c r="G243" s="191" t="s">
        <v>144</v>
      </c>
      <c r="H243" s="192">
        <v>5</v>
      </c>
      <c r="I243" s="193"/>
      <c r="J243" s="194">
        <f>ROUND(I243*H243,2)</f>
        <v>0</v>
      </c>
      <c r="K243" s="195"/>
      <c r="L243" s="40"/>
      <c r="M243" s="196" t="s">
        <v>1</v>
      </c>
      <c r="N243" s="197" t="s">
        <v>39</v>
      </c>
      <c r="O243" s="72"/>
      <c r="P243" s="198">
        <f>O243*H243</f>
        <v>0</v>
      </c>
      <c r="Q243" s="198">
        <v>0</v>
      </c>
      <c r="R243" s="198">
        <f>Q243*H243</f>
        <v>0</v>
      </c>
      <c r="S243" s="198">
        <v>0</v>
      </c>
      <c r="T243" s="199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00" t="s">
        <v>187</v>
      </c>
      <c r="AT243" s="200" t="s">
        <v>141</v>
      </c>
      <c r="AU243" s="200" t="s">
        <v>84</v>
      </c>
      <c r="AY243" s="18" t="s">
        <v>138</v>
      </c>
      <c r="BE243" s="201">
        <f>IF(N243="základní",J243,0)</f>
        <v>0</v>
      </c>
      <c r="BF243" s="201">
        <f>IF(N243="snížená",J243,0)</f>
        <v>0</v>
      </c>
      <c r="BG243" s="201">
        <f>IF(N243="zákl. přenesená",J243,0)</f>
        <v>0</v>
      </c>
      <c r="BH243" s="201">
        <f>IF(N243="sníž. přenesená",J243,0)</f>
        <v>0</v>
      </c>
      <c r="BI243" s="201">
        <f>IF(N243="nulová",J243,0)</f>
        <v>0</v>
      </c>
      <c r="BJ243" s="18" t="s">
        <v>82</v>
      </c>
      <c r="BK243" s="201">
        <f>ROUND(I243*H243,2)</f>
        <v>0</v>
      </c>
      <c r="BL243" s="18" t="s">
        <v>187</v>
      </c>
      <c r="BM243" s="200" t="s">
        <v>366</v>
      </c>
    </row>
    <row r="244" spans="1:65" s="2" customFormat="1" ht="11.25">
      <c r="A244" s="35"/>
      <c r="B244" s="36"/>
      <c r="C244" s="37"/>
      <c r="D244" s="202" t="s">
        <v>146</v>
      </c>
      <c r="E244" s="37"/>
      <c r="F244" s="203" t="s">
        <v>865</v>
      </c>
      <c r="G244" s="37"/>
      <c r="H244" s="37"/>
      <c r="I244" s="204"/>
      <c r="J244" s="37"/>
      <c r="K244" s="37"/>
      <c r="L244" s="40"/>
      <c r="M244" s="205"/>
      <c r="N244" s="206"/>
      <c r="O244" s="72"/>
      <c r="P244" s="72"/>
      <c r="Q244" s="72"/>
      <c r="R244" s="72"/>
      <c r="S244" s="72"/>
      <c r="T244" s="73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8" t="s">
        <v>146</v>
      </c>
      <c r="AU244" s="18" t="s">
        <v>84</v>
      </c>
    </row>
    <row r="245" spans="1:65" s="14" customFormat="1" ht="11.25">
      <c r="B245" s="217"/>
      <c r="C245" s="218"/>
      <c r="D245" s="202" t="s">
        <v>147</v>
      </c>
      <c r="E245" s="219" t="s">
        <v>1</v>
      </c>
      <c r="F245" s="220" t="s">
        <v>857</v>
      </c>
      <c r="G245" s="218"/>
      <c r="H245" s="221">
        <v>5</v>
      </c>
      <c r="I245" s="222"/>
      <c r="J245" s="218"/>
      <c r="K245" s="218"/>
      <c r="L245" s="223"/>
      <c r="M245" s="224"/>
      <c r="N245" s="225"/>
      <c r="O245" s="225"/>
      <c r="P245" s="225"/>
      <c r="Q245" s="225"/>
      <c r="R245" s="225"/>
      <c r="S245" s="225"/>
      <c r="T245" s="226"/>
      <c r="AT245" s="227" t="s">
        <v>147</v>
      </c>
      <c r="AU245" s="227" t="s">
        <v>84</v>
      </c>
      <c r="AV245" s="14" t="s">
        <v>84</v>
      </c>
      <c r="AW245" s="14" t="s">
        <v>31</v>
      </c>
      <c r="AX245" s="14" t="s">
        <v>74</v>
      </c>
      <c r="AY245" s="227" t="s">
        <v>138</v>
      </c>
    </row>
    <row r="246" spans="1:65" s="15" customFormat="1" ht="11.25">
      <c r="B246" s="228"/>
      <c r="C246" s="229"/>
      <c r="D246" s="202" t="s">
        <v>147</v>
      </c>
      <c r="E246" s="230" t="s">
        <v>1</v>
      </c>
      <c r="F246" s="231" t="s">
        <v>151</v>
      </c>
      <c r="G246" s="229"/>
      <c r="H246" s="232">
        <v>5</v>
      </c>
      <c r="I246" s="233"/>
      <c r="J246" s="229"/>
      <c r="K246" s="229"/>
      <c r="L246" s="234"/>
      <c r="M246" s="235"/>
      <c r="N246" s="236"/>
      <c r="O246" s="236"/>
      <c r="P246" s="236"/>
      <c r="Q246" s="236"/>
      <c r="R246" s="236"/>
      <c r="S246" s="236"/>
      <c r="T246" s="237"/>
      <c r="AT246" s="238" t="s">
        <v>147</v>
      </c>
      <c r="AU246" s="238" t="s">
        <v>84</v>
      </c>
      <c r="AV246" s="15" t="s">
        <v>145</v>
      </c>
      <c r="AW246" s="15" t="s">
        <v>31</v>
      </c>
      <c r="AX246" s="15" t="s">
        <v>82</v>
      </c>
      <c r="AY246" s="238" t="s">
        <v>138</v>
      </c>
    </row>
    <row r="247" spans="1:65" s="2" customFormat="1" ht="16.5" customHeight="1">
      <c r="A247" s="35"/>
      <c r="B247" s="36"/>
      <c r="C247" s="188" t="s">
        <v>253</v>
      </c>
      <c r="D247" s="188" t="s">
        <v>141</v>
      </c>
      <c r="E247" s="189" t="s">
        <v>866</v>
      </c>
      <c r="F247" s="190" t="s">
        <v>867</v>
      </c>
      <c r="G247" s="191" t="s">
        <v>170</v>
      </c>
      <c r="H247" s="192">
        <v>250</v>
      </c>
      <c r="I247" s="193"/>
      <c r="J247" s="194">
        <f>ROUND(I247*H247,2)</f>
        <v>0</v>
      </c>
      <c r="K247" s="195"/>
      <c r="L247" s="40"/>
      <c r="M247" s="196" t="s">
        <v>1</v>
      </c>
      <c r="N247" s="197" t="s">
        <v>39</v>
      </c>
      <c r="O247" s="72"/>
      <c r="P247" s="198">
        <f>O247*H247</f>
        <v>0</v>
      </c>
      <c r="Q247" s="198">
        <v>0</v>
      </c>
      <c r="R247" s="198">
        <f>Q247*H247</f>
        <v>0</v>
      </c>
      <c r="S247" s="198">
        <v>0</v>
      </c>
      <c r="T247" s="199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00" t="s">
        <v>187</v>
      </c>
      <c r="AT247" s="200" t="s">
        <v>141</v>
      </c>
      <c r="AU247" s="200" t="s">
        <v>84</v>
      </c>
      <c r="AY247" s="18" t="s">
        <v>138</v>
      </c>
      <c r="BE247" s="201">
        <f>IF(N247="základní",J247,0)</f>
        <v>0</v>
      </c>
      <c r="BF247" s="201">
        <f>IF(N247="snížená",J247,0)</f>
        <v>0</v>
      </c>
      <c r="BG247" s="201">
        <f>IF(N247="zákl. přenesená",J247,0)</f>
        <v>0</v>
      </c>
      <c r="BH247" s="201">
        <f>IF(N247="sníž. přenesená",J247,0)</f>
        <v>0</v>
      </c>
      <c r="BI247" s="201">
        <f>IF(N247="nulová",J247,0)</f>
        <v>0</v>
      </c>
      <c r="BJ247" s="18" t="s">
        <v>82</v>
      </c>
      <c r="BK247" s="201">
        <f>ROUND(I247*H247,2)</f>
        <v>0</v>
      </c>
      <c r="BL247" s="18" t="s">
        <v>187</v>
      </c>
      <c r="BM247" s="200" t="s">
        <v>369</v>
      </c>
    </row>
    <row r="248" spans="1:65" s="2" customFormat="1" ht="11.25">
      <c r="A248" s="35"/>
      <c r="B248" s="36"/>
      <c r="C248" s="37"/>
      <c r="D248" s="202" t="s">
        <v>146</v>
      </c>
      <c r="E248" s="37"/>
      <c r="F248" s="203" t="s">
        <v>867</v>
      </c>
      <c r="G248" s="37"/>
      <c r="H248" s="37"/>
      <c r="I248" s="204"/>
      <c r="J248" s="37"/>
      <c r="K248" s="37"/>
      <c r="L248" s="40"/>
      <c r="M248" s="205"/>
      <c r="N248" s="206"/>
      <c r="O248" s="72"/>
      <c r="P248" s="72"/>
      <c r="Q248" s="72"/>
      <c r="R248" s="72"/>
      <c r="S248" s="72"/>
      <c r="T248" s="73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8" t="s">
        <v>146</v>
      </c>
      <c r="AU248" s="18" t="s">
        <v>84</v>
      </c>
    </row>
    <row r="249" spans="1:65" s="12" customFormat="1" ht="25.9" customHeight="1">
      <c r="B249" s="172"/>
      <c r="C249" s="173"/>
      <c r="D249" s="174" t="s">
        <v>73</v>
      </c>
      <c r="E249" s="175" t="s">
        <v>868</v>
      </c>
      <c r="F249" s="175" t="s">
        <v>869</v>
      </c>
      <c r="G249" s="173"/>
      <c r="H249" s="173"/>
      <c r="I249" s="176"/>
      <c r="J249" s="177">
        <f>BK249</f>
        <v>0</v>
      </c>
      <c r="K249" s="173"/>
      <c r="L249" s="178"/>
      <c r="M249" s="179"/>
      <c r="N249" s="180"/>
      <c r="O249" s="180"/>
      <c r="P249" s="181">
        <f>SUM(P250:P257)</f>
        <v>0</v>
      </c>
      <c r="Q249" s="180"/>
      <c r="R249" s="181">
        <f>SUM(R250:R257)</f>
        <v>0</v>
      </c>
      <c r="S249" s="180"/>
      <c r="T249" s="182">
        <f>SUM(T250:T257)</f>
        <v>0</v>
      </c>
      <c r="AR249" s="183" t="s">
        <v>145</v>
      </c>
      <c r="AT249" s="184" t="s">
        <v>73</v>
      </c>
      <c r="AU249" s="184" t="s">
        <v>74</v>
      </c>
      <c r="AY249" s="183" t="s">
        <v>138</v>
      </c>
      <c r="BK249" s="185">
        <f>SUM(BK250:BK257)</f>
        <v>0</v>
      </c>
    </row>
    <row r="250" spans="1:65" s="2" customFormat="1" ht="16.5" customHeight="1">
      <c r="A250" s="35"/>
      <c r="B250" s="36"/>
      <c r="C250" s="188" t="s">
        <v>370</v>
      </c>
      <c r="D250" s="188" t="s">
        <v>141</v>
      </c>
      <c r="E250" s="189" t="s">
        <v>870</v>
      </c>
      <c r="F250" s="190" t="s">
        <v>871</v>
      </c>
      <c r="G250" s="191" t="s">
        <v>872</v>
      </c>
      <c r="H250" s="192">
        <v>4</v>
      </c>
      <c r="I250" s="193"/>
      <c r="J250" s="194">
        <f>ROUND(I250*H250,2)</f>
        <v>0</v>
      </c>
      <c r="K250" s="195"/>
      <c r="L250" s="40"/>
      <c r="M250" s="196" t="s">
        <v>1</v>
      </c>
      <c r="N250" s="197" t="s">
        <v>39</v>
      </c>
      <c r="O250" s="72"/>
      <c r="P250" s="198">
        <f>O250*H250</f>
        <v>0</v>
      </c>
      <c r="Q250" s="198">
        <v>0</v>
      </c>
      <c r="R250" s="198">
        <f>Q250*H250</f>
        <v>0</v>
      </c>
      <c r="S250" s="198">
        <v>0</v>
      </c>
      <c r="T250" s="199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00" t="s">
        <v>873</v>
      </c>
      <c r="AT250" s="200" t="s">
        <v>141</v>
      </c>
      <c r="AU250" s="200" t="s">
        <v>82</v>
      </c>
      <c r="AY250" s="18" t="s">
        <v>138</v>
      </c>
      <c r="BE250" s="201">
        <f>IF(N250="základní",J250,0)</f>
        <v>0</v>
      </c>
      <c r="BF250" s="201">
        <f>IF(N250="snížená",J250,0)</f>
        <v>0</v>
      </c>
      <c r="BG250" s="201">
        <f>IF(N250="zákl. přenesená",J250,0)</f>
        <v>0</v>
      </c>
      <c r="BH250" s="201">
        <f>IF(N250="sníž. přenesená",J250,0)</f>
        <v>0</v>
      </c>
      <c r="BI250" s="201">
        <f>IF(N250="nulová",J250,0)</f>
        <v>0</v>
      </c>
      <c r="BJ250" s="18" t="s">
        <v>82</v>
      </c>
      <c r="BK250" s="201">
        <f>ROUND(I250*H250,2)</f>
        <v>0</v>
      </c>
      <c r="BL250" s="18" t="s">
        <v>873</v>
      </c>
      <c r="BM250" s="200" t="s">
        <v>373</v>
      </c>
    </row>
    <row r="251" spans="1:65" s="2" customFormat="1" ht="11.25">
      <c r="A251" s="35"/>
      <c r="B251" s="36"/>
      <c r="C251" s="37"/>
      <c r="D251" s="202" t="s">
        <v>146</v>
      </c>
      <c r="E251" s="37"/>
      <c r="F251" s="203" t="s">
        <v>871</v>
      </c>
      <c r="G251" s="37"/>
      <c r="H251" s="37"/>
      <c r="I251" s="204"/>
      <c r="J251" s="37"/>
      <c r="K251" s="37"/>
      <c r="L251" s="40"/>
      <c r="M251" s="205"/>
      <c r="N251" s="206"/>
      <c r="O251" s="72"/>
      <c r="P251" s="72"/>
      <c r="Q251" s="72"/>
      <c r="R251" s="72"/>
      <c r="S251" s="72"/>
      <c r="T251" s="73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8" t="s">
        <v>146</v>
      </c>
      <c r="AU251" s="18" t="s">
        <v>82</v>
      </c>
    </row>
    <row r="252" spans="1:65" s="2" customFormat="1" ht="16.5" customHeight="1">
      <c r="A252" s="35"/>
      <c r="B252" s="36"/>
      <c r="C252" s="188" t="s">
        <v>257</v>
      </c>
      <c r="D252" s="188" t="s">
        <v>141</v>
      </c>
      <c r="E252" s="189" t="s">
        <v>874</v>
      </c>
      <c r="F252" s="190" t="s">
        <v>875</v>
      </c>
      <c r="G252" s="191" t="s">
        <v>872</v>
      </c>
      <c r="H252" s="192">
        <v>4</v>
      </c>
      <c r="I252" s="193"/>
      <c r="J252" s="194">
        <f>ROUND(I252*H252,2)</f>
        <v>0</v>
      </c>
      <c r="K252" s="195"/>
      <c r="L252" s="40"/>
      <c r="M252" s="196" t="s">
        <v>1</v>
      </c>
      <c r="N252" s="197" t="s">
        <v>39</v>
      </c>
      <c r="O252" s="72"/>
      <c r="P252" s="198">
        <f>O252*H252</f>
        <v>0</v>
      </c>
      <c r="Q252" s="198">
        <v>0</v>
      </c>
      <c r="R252" s="198">
        <f>Q252*H252</f>
        <v>0</v>
      </c>
      <c r="S252" s="198">
        <v>0</v>
      </c>
      <c r="T252" s="199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00" t="s">
        <v>873</v>
      </c>
      <c r="AT252" s="200" t="s">
        <v>141</v>
      </c>
      <c r="AU252" s="200" t="s">
        <v>82</v>
      </c>
      <c r="AY252" s="18" t="s">
        <v>138</v>
      </c>
      <c r="BE252" s="201">
        <f>IF(N252="základní",J252,0)</f>
        <v>0</v>
      </c>
      <c r="BF252" s="201">
        <f>IF(N252="snížená",J252,0)</f>
        <v>0</v>
      </c>
      <c r="BG252" s="201">
        <f>IF(N252="zákl. přenesená",J252,0)</f>
        <v>0</v>
      </c>
      <c r="BH252" s="201">
        <f>IF(N252="sníž. přenesená",J252,0)</f>
        <v>0</v>
      </c>
      <c r="BI252" s="201">
        <f>IF(N252="nulová",J252,0)</f>
        <v>0</v>
      </c>
      <c r="BJ252" s="18" t="s">
        <v>82</v>
      </c>
      <c r="BK252" s="201">
        <f>ROUND(I252*H252,2)</f>
        <v>0</v>
      </c>
      <c r="BL252" s="18" t="s">
        <v>873</v>
      </c>
      <c r="BM252" s="200" t="s">
        <v>377</v>
      </c>
    </row>
    <row r="253" spans="1:65" s="2" customFormat="1" ht="11.25">
      <c r="A253" s="35"/>
      <c r="B253" s="36"/>
      <c r="C253" s="37"/>
      <c r="D253" s="202" t="s">
        <v>146</v>
      </c>
      <c r="E253" s="37"/>
      <c r="F253" s="203" t="s">
        <v>875</v>
      </c>
      <c r="G253" s="37"/>
      <c r="H253" s="37"/>
      <c r="I253" s="204"/>
      <c r="J253" s="37"/>
      <c r="K253" s="37"/>
      <c r="L253" s="40"/>
      <c r="M253" s="205"/>
      <c r="N253" s="206"/>
      <c r="O253" s="72"/>
      <c r="P253" s="72"/>
      <c r="Q253" s="72"/>
      <c r="R253" s="72"/>
      <c r="S253" s="72"/>
      <c r="T253" s="73"/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T253" s="18" t="s">
        <v>146</v>
      </c>
      <c r="AU253" s="18" t="s">
        <v>82</v>
      </c>
    </row>
    <row r="254" spans="1:65" s="2" customFormat="1" ht="16.5" customHeight="1">
      <c r="A254" s="35"/>
      <c r="B254" s="36"/>
      <c r="C254" s="188" t="s">
        <v>876</v>
      </c>
      <c r="D254" s="188" t="s">
        <v>141</v>
      </c>
      <c r="E254" s="189" t="s">
        <v>877</v>
      </c>
      <c r="F254" s="190" t="s">
        <v>878</v>
      </c>
      <c r="G254" s="191" t="s">
        <v>872</v>
      </c>
      <c r="H254" s="192">
        <v>2</v>
      </c>
      <c r="I254" s="193"/>
      <c r="J254" s="194">
        <f>ROUND(I254*H254,2)</f>
        <v>0</v>
      </c>
      <c r="K254" s="195"/>
      <c r="L254" s="40"/>
      <c r="M254" s="196" t="s">
        <v>1</v>
      </c>
      <c r="N254" s="197" t="s">
        <v>39</v>
      </c>
      <c r="O254" s="72"/>
      <c r="P254" s="198">
        <f>O254*H254</f>
        <v>0</v>
      </c>
      <c r="Q254" s="198">
        <v>0</v>
      </c>
      <c r="R254" s="198">
        <f>Q254*H254</f>
        <v>0</v>
      </c>
      <c r="S254" s="198">
        <v>0</v>
      </c>
      <c r="T254" s="199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00" t="s">
        <v>873</v>
      </c>
      <c r="AT254" s="200" t="s">
        <v>141</v>
      </c>
      <c r="AU254" s="200" t="s">
        <v>82</v>
      </c>
      <c r="AY254" s="18" t="s">
        <v>138</v>
      </c>
      <c r="BE254" s="201">
        <f>IF(N254="základní",J254,0)</f>
        <v>0</v>
      </c>
      <c r="BF254" s="201">
        <f>IF(N254="snížená",J254,0)</f>
        <v>0</v>
      </c>
      <c r="BG254" s="201">
        <f>IF(N254="zákl. přenesená",J254,0)</f>
        <v>0</v>
      </c>
      <c r="BH254" s="201">
        <f>IF(N254="sníž. přenesená",J254,0)</f>
        <v>0</v>
      </c>
      <c r="BI254" s="201">
        <f>IF(N254="nulová",J254,0)</f>
        <v>0</v>
      </c>
      <c r="BJ254" s="18" t="s">
        <v>82</v>
      </c>
      <c r="BK254" s="201">
        <f>ROUND(I254*H254,2)</f>
        <v>0</v>
      </c>
      <c r="BL254" s="18" t="s">
        <v>873</v>
      </c>
      <c r="BM254" s="200" t="s">
        <v>575</v>
      </c>
    </row>
    <row r="255" spans="1:65" s="2" customFormat="1" ht="11.25">
      <c r="A255" s="35"/>
      <c r="B255" s="36"/>
      <c r="C255" s="37"/>
      <c r="D255" s="202" t="s">
        <v>146</v>
      </c>
      <c r="E255" s="37"/>
      <c r="F255" s="203" t="s">
        <v>878</v>
      </c>
      <c r="G255" s="37"/>
      <c r="H255" s="37"/>
      <c r="I255" s="204"/>
      <c r="J255" s="37"/>
      <c r="K255" s="37"/>
      <c r="L255" s="40"/>
      <c r="M255" s="205"/>
      <c r="N255" s="206"/>
      <c r="O255" s="72"/>
      <c r="P255" s="72"/>
      <c r="Q255" s="72"/>
      <c r="R255" s="72"/>
      <c r="S255" s="72"/>
      <c r="T255" s="73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8" t="s">
        <v>146</v>
      </c>
      <c r="AU255" s="18" t="s">
        <v>82</v>
      </c>
    </row>
    <row r="256" spans="1:65" s="2" customFormat="1" ht="21.75" customHeight="1">
      <c r="A256" s="35"/>
      <c r="B256" s="36"/>
      <c r="C256" s="188" t="s">
        <v>262</v>
      </c>
      <c r="D256" s="188" t="s">
        <v>141</v>
      </c>
      <c r="E256" s="189" t="s">
        <v>879</v>
      </c>
      <c r="F256" s="190" t="s">
        <v>880</v>
      </c>
      <c r="G256" s="191" t="s">
        <v>872</v>
      </c>
      <c r="H256" s="192">
        <v>8</v>
      </c>
      <c r="I256" s="193"/>
      <c r="J256" s="194">
        <f>ROUND(I256*H256,2)</f>
        <v>0</v>
      </c>
      <c r="K256" s="195"/>
      <c r="L256" s="40"/>
      <c r="M256" s="196" t="s">
        <v>1</v>
      </c>
      <c r="N256" s="197" t="s">
        <v>39</v>
      </c>
      <c r="O256" s="72"/>
      <c r="P256" s="198">
        <f>O256*H256</f>
        <v>0</v>
      </c>
      <c r="Q256" s="198">
        <v>0</v>
      </c>
      <c r="R256" s="198">
        <f>Q256*H256</f>
        <v>0</v>
      </c>
      <c r="S256" s="198">
        <v>0</v>
      </c>
      <c r="T256" s="199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00" t="s">
        <v>873</v>
      </c>
      <c r="AT256" s="200" t="s">
        <v>141</v>
      </c>
      <c r="AU256" s="200" t="s">
        <v>82</v>
      </c>
      <c r="AY256" s="18" t="s">
        <v>138</v>
      </c>
      <c r="BE256" s="201">
        <f>IF(N256="základní",J256,0)</f>
        <v>0</v>
      </c>
      <c r="BF256" s="201">
        <f>IF(N256="snížená",J256,0)</f>
        <v>0</v>
      </c>
      <c r="BG256" s="201">
        <f>IF(N256="zákl. přenesená",J256,0)</f>
        <v>0</v>
      </c>
      <c r="BH256" s="201">
        <f>IF(N256="sníž. přenesená",J256,0)</f>
        <v>0</v>
      </c>
      <c r="BI256" s="201">
        <f>IF(N256="nulová",J256,0)</f>
        <v>0</v>
      </c>
      <c r="BJ256" s="18" t="s">
        <v>82</v>
      </c>
      <c r="BK256" s="201">
        <f>ROUND(I256*H256,2)</f>
        <v>0</v>
      </c>
      <c r="BL256" s="18" t="s">
        <v>873</v>
      </c>
      <c r="BM256" s="200" t="s">
        <v>583</v>
      </c>
    </row>
    <row r="257" spans="1:65" s="2" customFormat="1" ht="11.25">
      <c r="A257" s="35"/>
      <c r="B257" s="36"/>
      <c r="C257" s="37"/>
      <c r="D257" s="202" t="s">
        <v>146</v>
      </c>
      <c r="E257" s="37"/>
      <c r="F257" s="203" t="s">
        <v>880</v>
      </c>
      <c r="G257" s="37"/>
      <c r="H257" s="37"/>
      <c r="I257" s="204"/>
      <c r="J257" s="37"/>
      <c r="K257" s="37"/>
      <c r="L257" s="40"/>
      <c r="M257" s="205"/>
      <c r="N257" s="206"/>
      <c r="O257" s="72"/>
      <c r="P257" s="72"/>
      <c r="Q257" s="72"/>
      <c r="R257" s="72"/>
      <c r="S257" s="72"/>
      <c r="T257" s="73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8" t="s">
        <v>146</v>
      </c>
      <c r="AU257" s="18" t="s">
        <v>82</v>
      </c>
    </row>
    <row r="258" spans="1:65" s="12" customFormat="1" ht="25.9" customHeight="1">
      <c r="B258" s="172"/>
      <c r="C258" s="173"/>
      <c r="D258" s="174" t="s">
        <v>73</v>
      </c>
      <c r="E258" s="175" t="s">
        <v>881</v>
      </c>
      <c r="F258" s="175" t="s">
        <v>882</v>
      </c>
      <c r="G258" s="173"/>
      <c r="H258" s="173"/>
      <c r="I258" s="176"/>
      <c r="J258" s="177">
        <f>BK258</f>
        <v>0</v>
      </c>
      <c r="K258" s="173"/>
      <c r="L258" s="178"/>
      <c r="M258" s="179"/>
      <c r="N258" s="180"/>
      <c r="O258" s="180"/>
      <c r="P258" s="181">
        <f>SUM(P259:P264)</f>
        <v>0</v>
      </c>
      <c r="Q258" s="180"/>
      <c r="R258" s="181">
        <f>SUM(R259:R264)</f>
        <v>0</v>
      </c>
      <c r="S258" s="180"/>
      <c r="T258" s="182">
        <f>SUM(T259:T264)</f>
        <v>0</v>
      </c>
      <c r="AR258" s="183" t="s">
        <v>82</v>
      </c>
      <c r="AT258" s="184" t="s">
        <v>73</v>
      </c>
      <c r="AU258" s="184" t="s">
        <v>74</v>
      </c>
      <c r="AY258" s="183" t="s">
        <v>138</v>
      </c>
      <c r="BK258" s="185">
        <f>SUM(BK259:BK264)</f>
        <v>0</v>
      </c>
    </row>
    <row r="259" spans="1:65" s="2" customFormat="1" ht="21.75" customHeight="1">
      <c r="A259" s="35"/>
      <c r="B259" s="36"/>
      <c r="C259" s="188" t="s">
        <v>380</v>
      </c>
      <c r="D259" s="188" t="s">
        <v>141</v>
      </c>
      <c r="E259" s="189" t="s">
        <v>883</v>
      </c>
      <c r="F259" s="190" t="s">
        <v>884</v>
      </c>
      <c r="G259" s="191" t="s">
        <v>829</v>
      </c>
      <c r="H259" s="192">
        <v>4</v>
      </c>
      <c r="I259" s="193"/>
      <c r="J259" s="194">
        <f>ROUND(I259*H259,2)</f>
        <v>0</v>
      </c>
      <c r="K259" s="195"/>
      <c r="L259" s="40"/>
      <c r="M259" s="196" t="s">
        <v>1</v>
      </c>
      <c r="N259" s="197" t="s">
        <v>39</v>
      </c>
      <c r="O259" s="72"/>
      <c r="P259" s="198">
        <f>O259*H259</f>
        <v>0</v>
      </c>
      <c r="Q259" s="198">
        <v>0</v>
      </c>
      <c r="R259" s="198">
        <f>Q259*H259</f>
        <v>0</v>
      </c>
      <c r="S259" s="198">
        <v>0</v>
      </c>
      <c r="T259" s="199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00" t="s">
        <v>145</v>
      </c>
      <c r="AT259" s="200" t="s">
        <v>141</v>
      </c>
      <c r="AU259" s="200" t="s">
        <v>82</v>
      </c>
      <c r="AY259" s="18" t="s">
        <v>138</v>
      </c>
      <c r="BE259" s="201">
        <f>IF(N259="základní",J259,0)</f>
        <v>0</v>
      </c>
      <c r="BF259" s="201">
        <f>IF(N259="snížená",J259,0)</f>
        <v>0</v>
      </c>
      <c r="BG259" s="201">
        <f>IF(N259="zákl. přenesená",J259,0)</f>
        <v>0</v>
      </c>
      <c r="BH259" s="201">
        <f>IF(N259="sníž. přenesená",J259,0)</f>
        <v>0</v>
      </c>
      <c r="BI259" s="201">
        <f>IF(N259="nulová",J259,0)</f>
        <v>0</v>
      </c>
      <c r="BJ259" s="18" t="s">
        <v>82</v>
      </c>
      <c r="BK259" s="201">
        <f>ROUND(I259*H259,2)</f>
        <v>0</v>
      </c>
      <c r="BL259" s="18" t="s">
        <v>145</v>
      </c>
      <c r="BM259" s="200" t="s">
        <v>384</v>
      </c>
    </row>
    <row r="260" spans="1:65" s="2" customFormat="1" ht="11.25">
      <c r="A260" s="35"/>
      <c r="B260" s="36"/>
      <c r="C260" s="37"/>
      <c r="D260" s="202" t="s">
        <v>146</v>
      </c>
      <c r="E260" s="37"/>
      <c r="F260" s="203" t="s">
        <v>884</v>
      </c>
      <c r="G260" s="37"/>
      <c r="H260" s="37"/>
      <c r="I260" s="204"/>
      <c r="J260" s="37"/>
      <c r="K260" s="37"/>
      <c r="L260" s="40"/>
      <c r="M260" s="205"/>
      <c r="N260" s="206"/>
      <c r="O260" s="72"/>
      <c r="P260" s="72"/>
      <c r="Q260" s="72"/>
      <c r="R260" s="72"/>
      <c r="S260" s="72"/>
      <c r="T260" s="73"/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T260" s="18" t="s">
        <v>146</v>
      </c>
      <c r="AU260" s="18" t="s">
        <v>82</v>
      </c>
    </row>
    <row r="261" spans="1:65" s="2" customFormat="1" ht="33" customHeight="1">
      <c r="A261" s="35"/>
      <c r="B261" s="36"/>
      <c r="C261" s="188" t="s">
        <v>265</v>
      </c>
      <c r="D261" s="188" t="s">
        <v>141</v>
      </c>
      <c r="E261" s="189" t="s">
        <v>885</v>
      </c>
      <c r="F261" s="190" t="s">
        <v>886</v>
      </c>
      <c r="G261" s="191" t="s">
        <v>144</v>
      </c>
      <c r="H261" s="192">
        <v>1</v>
      </c>
      <c r="I261" s="193"/>
      <c r="J261" s="194">
        <f>ROUND(I261*H261,2)</f>
        <v>0</v>
      </c>
      <c r="K261" s="195"/>
      <c r="L261" s="40"/>
      <c r="M261" s="196" t="s">
        <v>1</v>
      </c>
      <c r="N261" s="197" t="s">
        <v>39</v>
      </c>
      <c r="O261" s="72"/>
      <c r="P261" s="198">
        <f>O261*H261</f>
        <v>0</v>
      </c>
      <c r="Q261" s="198">
        <v>0</v>
      </c>
      <c r="R261" s="198">
        <f>Q261*H261</f>
        <v>0</v>
      </c>
      <c r="S261" s="198">
        <v>0</v>
      </c>
      <c r="T261" s="199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00" t="s">
        <v>145</v>
      </c>
      <c r="AT261" s="200" t="s">
        <v>141</v>
      </c>
      <c r="AU261" s="200" t="s">
        <v>82</v>
      </c>
      <c r="AY261" s="18" t="s">
        <v>138</v>
      </c>
      <c r="BE261" s="201">
        <f>IF(N261="základní",J261,0)</f>
        <v>0</v>
      </c>
      <c r="BF261" s="201">
        <f>IF(N261="snížená",J261,0)</f>
        <v>0</v>
      </c>
      <c r="BG261" s="201">
        <f>IF(N261="zákl. přenesená",J261,0)</f>
        <v>0</v>
      </c>
      <c r="BH261" s="201">
        <f>IF(N261="sníž. přenesená",J261,0)</f>
        <v>0</v>
      </c>
      <c r="BI261" s="201">
        <f>IF(N261="nulová",J261,0)</f>
        <v>0</v>
      </c>
      <c r="BJ261" s="18" t="s">
        <v>82</v>
      </c>
      <c r="BK261" s="201">
        <f>ROUND(I261*H261,2)</f>
        <v>0</v>
      </c>
      <c r="BL261" s="18" t="s">
        <v>145</v>
      </c>
      <c r="BM261" s="200" t="s">
        <v>600</v>
      </c>
    </row>
    <row r="262" spans="1:65" s="2" customFormat="1" ht="19.5">
      <c r="A262" s="35"/>
      <c r="B262" s="36"/>
      <c r="C262" s="37"/>
      <c r="D262" s="202" t="s">
        <v>146</v>
      </c>
      <c r="E262" s="37"/>
      <c r="F262" s="203" t="s">
        <v>886</v>
      </c>
      <c r="G262" s="37"/>
      <c r="H262" s="37"/>
      <c r="I262" s="204"/>
      <c r="J262" s="37"/>
      <c r="K262" s="37"/>
      <c r="L262" s="40"/>
      <c r="M262" s="205"/>
      <c r="N262" s="206"/>
      <c r="O262" s="72"/>
      <c r="P262" s="72"/>
      <c r="Q262" s="72"/>
      <c r="R262" s="72"/>
      <c r="S262" s="72"/>
      <c r="T262" s="73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8" t="s">
        <v>146</v>
      </c>
      <c r="AU262" s="18" t="s">
        <v>82</v>
      </c>
    </row>
    <row r="263" spans="1:65" s="2" customFormat="1" ht="33" customHeight="1">
      <c r="A263" s="35"/>
      <c r="B263" s="36"/>
      <c r="C263" s="188" t="s">
        <v>387</v>
      </c>
      <c r="D263" s="188" t="s">
        <v>141</v>
      </c>
      <c r="E263" s="189" t="s">
        <v>887</v>
      </c>
      <c r="F263" s="190" t="s">
        <v>888</v>
      </c>
      <c r="G263" s="191" t="s">
        <v>829</v>
      </c>
      <c r="H263" s="192">
        <v>8</v>
      </c>
      <c r="I263" s="193"/>
      <c r="J263" s="194">
        <f>ROUND(I263*H263,2)</f>
        <v>0</v>
      </c>
      <c r="K263" s="195"/>
      <c r="L263" s="40"/>
      <c r="M263" s="196" t="s">
        <v>1</v>
      </c>
      <c r="N263" s="197" t="s">
        <v>39</v>
      </c>
      <c r="O263" s="72"/>
      <c r="P263" s="198">
        <f>O263*H263</f>
        <v>0</v>
      </c>
      <c r="Q263" s="198">
        <v>0</v>
      </c>
      <c r="R263" s="198">
        <f>Q263*H263</f>
        <v>0</v>
      </c>
      <c r="S263" s="198">
        <v>0</v>
      </c>
      <c r="T263" s="199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00" t="s">
        <v>145</v>
      </c>
      <c r="AT263" s="200" t="s">
        <v>141</v>
      </c>
      <c r="AU263" s="200" t="s">
        <v>82</v>
      </c>
      <c r="AY263" s="18" t="s">
        <v>138</v>
      </c>
      <c r="BE263" s="201">
        <f>IF(N263="základní",J263,0)</f>
        <v>0</v>
      </c>
      <c r="BF263" s="201">
        <f>IF(N263="snížená",J263,0)</f>
        <v>0</v>
      </c>
      <c r="BG263" s="201">
        <f>IF(N263="zákl. přenesená",J263,0)</f>
        <v>0</v>
      </c>
      <c r="BH263" s="201">
        <f>IF(N263="sníž. přenesená",J263,0)</f>
        <v>0</v>
      </c>
      <c r="BI263" s="201">
        <f>IF(N263="nulová",J263,0)</f>
        <v>0</v>
      </c>
      <c r="BJ263" s="18" t="s">
        <v>82</v>
      </c>
      <c r="BK263" s="201">
        <f>ROUND(I263*H263,2)</f>
        <v>0</v>
      </c>
      <c r="BL263" s="18" t="s">
        <v>145</v>
      </c>
      <c r="BM263" s="200" t="s">
        <v>390</v>
      </c>
    </row>
    <row r="264" spans="1:65" s="2" customFormat="1" ht="29.25">
      <c r="A264" s="35"/>
      <c r="B264" s="36"/>
      <c r="C264" s="37"/>
      <c r="D264" s="202" t="s">
        <v>146</v>
      </c>
      <c r="E264" s="37"/>
      <c r="F264" s="203" t="s">
        <v>888</v>
      </c>
      <c r="G264" s="37"/>
      <c r="H264" s="37"/>
      <c r="I264" s="204"/>
      <c r="J264" s="37"/>
      <c r="K264" s="37"/>
      <c r="L264" s="40"/>
      <c r="M264" s="262"/>
      <c r="N264" s="263"/>
      <c r="O264" s="264"/>
      <c r="P264" s="264"/>
      <c r="Q264" s="264"/>
      <c r="R264" s="264"/>
      <c r="S264" s="264"/>
      <c r="T264" s="265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8" t="s">
        <v>146</v>
      </c>
      <c r="AU264" s="18" t="s">
        <v>82</v>
      </c>
    </row>
    <row r="265" spans="1:65" s="2" customFormat="1" ht="6.95" customHeight="1">
      <c r="A265" s="35"/>
      <c r="B265" s="55"/>
      <c r="C265" s="56"/>
      <c r="D265" s="56"/>
      <c r="E265" s="56"/>
      <c r="F265" s="56"/>
      <c r="G265" s="56"/>
      <c r="H265" s="56"/>
      <c r="I265" s="56"/>
      <c r="J265" s="56"/>
      <c r="K265" s="56"/>
      <c r="L265" s="40"/>
      <c r="M265" s="35"/>
      <c r="O265" s="35"/>
      <c r="P265" s="35"/>
      <c r="Q265" s="35"/>
      <c r="R265" s="35"/>
      <c r="S265" s="35"/>
      <c r="T265" s="35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</row>
  </sheetData>
  <sheetProtection algorithmName="SHA-512" hashValue="LPqJyDoQdBhZGqVnga9PT/9KVPylvJMyI89CZvl7PULDstqNdta4+InC2OFGCG6ua+RwERMYVzTR4rsjD9cScQ==" saltValue="OJIHCRDY7pN0trJ4OoYJxG1eib/86UYOsrOd3R3CYfEzStoRQYNbin2+UIhc7VHaX6xku8ad2PYJwgOhH7Jb1Q==" spinCount="100000" sheet="1" objects="1" scenarios="1" formatColumns="0" formatRows="0" autoFilter="0"/>
  <autoFilter ref="C123:K264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45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AT2" s="18" t="s">
        <v>90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84</v>
      </c>
    </row>
    <row r="4" spans="1:46" s="1" customFormat="1" ht="24.95" customHeight="1">
      <c r="B4" s="21"/>
      <c r="D4" s="111" t="s">
        <v>94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08" t="str">
        <f>'Rekapitulace stavby'!K6</f>
        <v>Nové mesto nad Metují - oprava bytu č.5 - PROJEKČNÍ ROZPOČET</v>
      </c>
      <c r="F7" s="309"/>
      <c r="G7" s="309"/>
      <c r="H7" s="309"/>
      <c r="L7" s="21"/>
    </row>
    <row r="8" spans="1:46" s="2" customFormat="1" ht="12" customHeight="1">
      <c r="A8" s="35"/>
      <c r="B8" s="40"/>
      <c r="C8" s="35"/>
      <c r="D8" s="113" t="s">
        <v>95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0" t="s">
        <v>889</v>
      </c>
      <c r="F9" s="311"/>
      <c r="G9" s="311"/>
      <c r="H9" s="311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26</v>
      </c>
      <c r="G12" s="35"/>
      <c r="H12" s="35"/>
      <c r="I12" s="113" t="s">
        <v>22</v>
      </c>
      <c r="J12" s="115" t="str">
        <f>'Rekapitulace stavby'!AN8</f>
        <v>20. 1. 2021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tr">
        <f>IF('Rekapitulace stavby'!E11="","",'Rekapitulace stavby'!E11)</f>
        <v xml:space="preserve"> </v>
      </c>
      <c r="F15" s="35"/>
      <c r="G15" s="35"/>
      <c r="H15" s="35"/>
      <c r="I15" s="113" t="s">
        <v>27</v>
      </c>
      <c r="J15" s="11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28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2" t="str">
        <f>'Rekapitulace stavby'!E14</f>
        <v>Vyplň údaj</v>
      </c>
      <c r="F18" s="313"/>
      <c r="G18" s="313"/>
      <c r="H18" s="313"/>
      <c r="I18" s="113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30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27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32</v>
      </c>
      <c r="E23" s="35"/>
      <c r="F23" s="35"/>
      <c r="G23" s="35"/>
      <c r="H23" s="35"/>
      <c r="I23" s="113" t="s">
        <v>25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3" t="s">
        <v>27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33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4" t="s">
        <v>1</v>
      </c>
      <c r="F27" s="314"/>
      <c r="G27" s="314"/>
      <c r="H27" s="314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34</v>
      </c>
      <c r="E30" s="35"/>
      <c r="F30" s="35"/>
      <c r="G30" s="35"/>
      <c r="H30" s="35"/>
      <c r="I30" s="35"/>
      <c r="J30" s="121">
        <f>ROUND(J124,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36</v>
      </c>
      <c r="G32" s="35"/>
      <c r="H32" s="35"/>
      <c r="I32" s="122" t="s">
        <v>35</v>
      </c>
      <c r="J32" s="122" t="s">
        <v>37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38</v>
      </c>
      <c r="E33" s="113" t="s">
        <v>39</v>
      </c>
      <c r="F33" s="124">
        <f>ROUND((SUM(BE124:BE244)),  2)</f>
        <v>0</v>
      </c>
      <c r="G33" s="35"/>
      <c r="H33" s="35"/>
      <c r="I33" s="125">
        <v>0.21</v>
      </c>
      <c r="J33" s="124">
        <f>ROUND(((SUM(BE124:BE244))*I33),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40</v>
      </c>
      <c r="F34" s="124">
        <f>ROUND((SUM(BF124:BF244)),  2)</f>
        <v>0</v>
      </c>
      <c r="G34" s="35"/>
      <c r="H34" s="35"/>
      <c r="I34" s="125">
        <v>0.15</v>
      </c>
      <c r="J34" s="124">
        <f>ROUND(((SUM(BF124:BF244))*I34),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41</v>
      </c>
      <c r="F35" s="124">
        <f>ROUND((SUM(BG124:BG244)),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42</v>
      </c>
      <c r="F36" s="124">
        <f>ROUND((SUM(BH124:BH244)),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43</v>
      </c>
      <c r="F37" s="124">
        <f>ROUND((SUM(BI124:BI244)),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44</v>
      </c>
      <c r="E39" s="128"/>
      <c r="F39" s="128"/>
      <c r="G39" s="129" t="s">
        <v>45</v>
      </c>
      <c r="H39" s="130" t="s">
        <v>46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47</v>
      </c>
      <c r="E50" s="134"/>
      <c r="F50" s="134"/>
      <c r="G50" s="133" t="s">
        <v>48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35" t="s">
        <v>49</v>
      </c>
      <c r="E61" s="136"/>
      <c r="F61" s="137" t="s">
        <v>50</v>
      </c>
      <c r="G61" s="135" t="s">
        <v>49</v>
      </c>
      <c r="H61" s="136"/>
      <c r="I61" s="136"/>
      <c r="J61" s="138" t="s">
        <v>50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3" t="s">
        <v>51</v>
      </c>
      <c r="E65" s="139"/>
      <c r="F65" s="139"/>
      <c r="G65" s="133" t="s">
        <v>52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35" t="s">
        <v>49</v>
      </c>
      <c r="E76" s="136"/>
      <c r="F76" s="137" t="s">
        <v>50</v>
      </c>
      <c r="G76" s="135" t="s">
        <v>49</v>
      </c>
      <c r="H76" s="136"/>
      <c r="I76" s="136"/>
      <c r="J76" s="138" t="s">
        <v>50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97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26.25" customHeight="1">
      <c r="A85" s="35"/>
      <c r="B85" s="36"/>
      <c r="C85" s="37"/>
      <c r="D85" s="37"/>
      <c r="E85" s="315" t="str">
        <f>E7</f>
        <v>Nové mesto nad Metují - oprava bytu č.5 - PROJEKČNÍ ROZPOČET</v>
      </c>
      <c r="F85" s="316"/>
      <c r="G85" s="316"/>
      <c r="H85" s="316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95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7" t="str">
        <f>E9</f>
        <v>D.ZT - Zdravotně - techni...</v>
      </c>
      <c r="F87" s="317"/>
      <c r="G87" s="317"/>
      <c r="H87" s="317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20. 1. 2021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30" t="s">
        <v>30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98</v>
      </c>
      <c r="D94" s="145"/>
      <c r="E94" s="145"/>
      <c r="F94" s="145"/>
      <c r="G94" s="145"/>
      <c r="H94" s="145"/>
      <c r="I94" s="145"/>
      <c r="J94" s="146" t="s">
        <v>99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100</v>
      </c>
      <c r="D96" s="37"/>
      <c r="E96" s="37"/>
      <c r="F96" s="37"/>
      <c r="G96" s="37"/>
      <c r="H96" s="37"/>
      <c r="I96" s="37"/>
      <c r="J96" s="85">
        <f>J124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101</v>
      </c>
    </row>
    <row r="97" spans="1:31" s="9" customFormat="1" ht="24.95" customHeight="1">
      <c r="B97" s="148"/>
      <c r="C97" s="149"/>
      <c r="D97" s="150" t="s">
        <v>890</v>
      </c>
      <c r="E97" s="151"/>
      <c r="F97" s="151"/>
      <c r="G97" s="151"/>
      <c r="H97" s="151"/>
      <c r="I97" s="151"/>
      <c r="J97" s="152">
        <f>J125</f>
        <v>0</v>
      </c>
      <c r="K97" s="149"/>
      <c r="L97" s="153"/>
    </row>
    <row r="98" spans="1:31" s="10" customFormat="1" ht="19.899999999999999" customHeight="1">
      <c r="B98" s="154"/>
      <c r="C98" s="155"/>
      <c r="D98" s="156" t="s">
        <v>891</v>
      </c>
      <c r="E98" s="157"/>
      <c r="F98" s="157"/>
      <c r="G98" s="157"/>
      <c r="H98" s="157"/>
      <c r="I98" s="157"/>
      <c r="J98" s="158">
        <f>J150</f>
        <v>0</v>
      </c>
      <c r="K98" s="155"/>
      <c r="L98" s="159"/>
    </row>
    <row r="99" spans="1:31" s="9" customFormat="1" ht="24.95" customHeight="1">
      <c r="B99" s="148"/>
      <c r="C99" s="149"/>
      <c r="D99" s="150" t="s">
        <v>892</v>
      </c>
      <c r="E99" s="151"/>
      <c r="F99" s="151"/>
      <c r="G99" s="151"/>
      <c r="H99" s="151"/>
      <c r="I99" s="151"/>
      <c r="J99" s="152">
        <f>J173</f>
        <v>0</v>
      </c>
      <c r="K99" s="149"/>
      <c r="L99" s="153"/>
    </row>
    <row r="100" spans="1:31" s="9" customFormat="1" ht="24.95" customHeight="1">
      <c r="B100" s="148"/>
      <c r="C100" s="149"/>
      <c r="D100" s="150" t="s">
        <v>893</v>
      </c>
      <c r="E100" s="151"/>
      <c r="F100" s="151"/>
      <c r="G100" s="151"/>
      <c r="H100" s="151"/>
      <c r="I100" s="151"/>
      <c r="J100" s="152">
        <f>J198</f>
        <v>0</v>
      </c>
      <c r="K100" s="149"/>
      <c r="L100" s="153"/>
    </row>
    <row r="101" spans="1:31" s="9" customFormat="1" ht="24.95" customHeight="1">
      <c r="B101" s="148"/>
      <c r="C101" s="149"/>
      <c r="D101" s="150" t="s">
        <v>894</v>
      </c>
      <c r="E101" s="151"/>
      <c r="F101" s="151"/>
      <c r="G101" s="151"/>
      <c r="H101" s="151"/>
      <c r="I101" s="151"/>
      <c r="J101" s="152">
        <f>J217</f>
        <v>0</v>
      </c>
      <c r="K101" s="149"/>
      <c r="L101" s="153"/>
    </row>
    <row r="102" spans="1:31" s="10" customFormat="1" ht="19.899999999999999" customHeight="1">
      <c r="B102" s="154"/>
      <c r="C102" s="155"/>
      <c r="D102" s="156" t="s">
        <v>895</v>
      </c>
      <c r="E102" s="157"/>
      <c r="F102" s="157"/>
      <c r="G102" s="157"/>
      <c r="H102" s="157"/>
      <c r="I102" s="157"/>
      <c r="J102" s="158">
        <f>J220</f>
        <v>0</v>
      </c>
      <c r="K102" s="155"/>
      <c r="L102" s="159"/>
    </row>
    <row r="103" spans="1:31" s="9" customFormat="1" ht="24.95" customHeight="1">
      <c r="B103" s="148"/>
      <c r="C103" s="149"/>
      <c r="D103" s="150" t="s">
        <v>755</v>
      </c>
      <c r="E103" s="151"/>
      <c r="F103" s="151"/>
      <c r="G103" s="151"/>
      <c r="H103" s="151"/>
      <c r="I103" s="151"/>
      <c r="J103" s="152">
        <f>J227</f>
        <v>0</v>
      </c>
      <c r="K103" s="149"/>
      <c r="L103" s="153"/>
    </row>
    <row r="104" spans="1:31" s="9" customFormat="1" ht="24.95" customHeight="1">
      <c r="B104" s="148"/>
      <c r="C104" s="149"/>
      <c r="D104" s="150" t="s">
        <v>756</v>
      </c>
      <c r="E104" s="151"/>
      <c r="F104" s="151"/>
      <c r="G104" s="151"/>
      <c r="H104" s="151"/>
      <c r="I104" s="151"/>
      <c r="J104" s="152">
        <f>J236</f>
        <v>0</v>
      </c>
      <c r="K104" s="149"/>
      <c r="L104" s="153"/>
    </row>
    <row r="105" spans="1:31" s="2" customFormat="1" ht="21.75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6.95" customHeight="1">
      <c r="A106" s="35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pans="1:31" s="2" customFormat="1" ht="6.95" customHeight="1">
      <c r="A110" s="35"/>
      <c r="B110" s="57"/>
      <c r="C110" s="58"/>
      <c r="D110" s="58"/>
      <c r="E110" s="58"/>
      <c r="F110" s="58"/>
      <c r="G110" s="58"/>
      <c r="H110" s="58"/>
      <c r="I110" s="58"/>
      <c r="J110" s="58"/>
      <c r="K110" s="58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24.95" customHeight="1">
      <c r="A111" s="35"/>
      <c r="B111" s="36"/>
      <c r="C111" s="24" t="s">
        <v>124</v>
      </c>
      <c r="D111" s="37"/>
      <c r="E111" s="37"/>
      <c r="F111" s="37"/>
      <c r="G111" s="37"/>
      <c r="H111" s="37"/>
      <c r="I111" s="37"/>
      <c r="J111" s="37"/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2" customHeight="1">
      <c r="A113" s="35"/>
      <c r="B113" s="36"/>
      <c r="C113" s="30" t="s">
        <v>16</v>
      </c>
      <c r="D113" s="37"/>
      <c r="E113" s="37"/>
      <c r="F113" s="37"/>
      <c r="G113" s="37"/>
      <c r="H113" s="37"/>
      <c r="I113" s="37"/>
      <c r="J113" s="37"/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26.25" customHeight="1">
      <c r="A114" s="35"/>
      <c r="B114" s="36"/>
      <c r="C114" s="37"/>
      <c r="D114" s="37"/>
      <c r="E114" s="315" t="str">
        <f>E7</f>
        <v>Nové mesto nad Metují - oprava bytu č.5 - PROJEKČNÍ ROZPOČET</v>
      </c>
      <c r="F114" s="316"/>
      <c r="G114" s="316"/>
      <c r="H114" s="316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2" customHeight="1">
      <c r="A115" s="35"/>
      <c r="B115" s="36"/>
      <c r="C115" s="30" t="s">
        <v>95</v>
      </c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2" customFormat="1" ht="16.5" customHeight="1">
      <c r="A116" s="35"/>
      <c r="B116" s="36"/>
      <c r="C116" s="37"/>
      <c r="D116" s="37"/>
      <c r="E116" s="267" t="str">
        <f>E9</f>
        <v>D.ZT - Zdravotně - techni...</v>
      </c>
      <c r="F116" s="317"/>
      <c r="G116" s="317"/>
      <c r="H116" s="31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5" s="2" customFormat="1" ht="6.95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5" s="2" customFormat="1" ht="12" customHeight="1">
      <c r="A118" s="35"/>
      <c r="B118" s="36"/>
      <c r="C118" s="30" t="s">
        <v>20</v>
      </c>
      <c r="D118" s="37"/>
      <c r="E118" s="37"/>
      <c r="F118" s="28" t="str">
        <f>F12</f>
        <v xml:space="preserve"> </v>
      </c>
      <c r="G118" s="37"/>
      <c r="H118" s="37"/>
      <c r="I118" s="30" t="s">
        <v>22</v>
      </c>
      <c r="J118" s="67" t="str">
        <f>IF(J12="","",J12)</f>
        <v>20. 1. 2021</v>
      </c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5" s="2" customFormat="1" ht="6.95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5" s="2" customFormat="1" ht="15.2" customHeight="1">
      <c r="A120" s="35"/>
      <c r="B120" s="36"/>
      <c r="C120" s="30" t="s">
        <v>24</v>
      </c>
      <c r="D120" s="37"/>
      <c r="E120" s="37"/>
      <c r="F120" s="28" t="str">
        <f>E15</f>
        <v xml:space="preserve"> </v>
      </c>
      <c r="G120" s="37"/>
      <c r="H120" s="37"/>
      <c r="I120" s="30" t="s">
        <v>30</v>
      </c>
      <c r="J120" s="33" t="str">
        <f>E21</f>
        <v xml:space="preserve"> </v>
      </c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5" s="2" customFormat="1" ht="15.2" customHeight="1">
      <c r="A121" s="35"/>
      <c r="B121" s="36"/>
      <c r="C121" s="30" t="s">
        <v>28</v>
      </c>
      <c r="D121" s="37"/>
      <c r="E121" s="37"/>
      <c r="F121" s="28" t="str">
        <f>IF(E18="","",E18)</f>
        <v>Vyplň údaj</v>
      </c>
      <c r="G121" s="37"/>
      <c r="H121" s="37"/>
      <c r="I121" s="30" t="s">
        <v>32</v>
      </c>
      <c r="J121" s="33" t="str">
        <f>E24</f>
        <v xml:space="preserve"> 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5" s="2" customFormat="1" ht="10.3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5" s="11" customFormat="1" ht="29.25" customHeight="1">
      <c r="A123" s="160"/>
      <c r="B123" s="161"/>
      <c r="C123" s="162" t="s">
        <v>125</v>
      </c>
      <c r="D123" s="163" t="s">
        <v>59</v>
      </c>
      <c r="E123" s="163" t="s">
        <v>55</v>
      </c>
      <c r="F123" s="163" t="s">
        <v>56</v>
      </c>
      <c r="G123" s="163" t="s">
        <v>126</v>
      </c>
      <c r="H123" s="163" t="s">
        <v>127</v>
      </c>
      <c r="I123" s="163" t="s">
        <v>128</v>
      </c>
      <c r="J123" s="164" t="s">
        <v>99</v>
      </c>
      <c r="K123" s="165" t="s">
        <v>129</v>
      </c>
      <c r="L123" s="166"/>
      <c r="M123" s="76" t="s">
        <v>1</v>
      </c>
      <c r="N123" s="77" t="s">
        <v>38</v>
      </c>
      <c r="O123" s="77" t="s">
        <v>130</v>
      </c>
      <c r="P123" s="77" t="s">
        <v>131</v>
      </c>
      <c r="Q123" s="77" t="s">
        <v>132</v>
      </c>
      <c r="R123" s="77" t="s">
        <v>133</v>
      </c>
      <c r="S123" s="77" t="s">
        <v>134</v>
      </c>
      <c r="T123" s="78" t="s">
        <v>135</v>
      </c>
      <c r="U123" s="160"/>
      <c r="V123" s="160"/>
      <c r="W123" s="160"/>
      <c r="X123" s="160"/>
      <c r="Y123" s="160"/>
      <c r="Z123" s="160"/>
      <c r="AA123" s="160"/>
      <c r="AB123" s="160"/>
      <c r="AC123" s="160"/>
      <c r="AD123" s="160"/>
      <c r="AE123" s="160"/>
    </row>
    <row r="124" spans="1:65" s="2" customFormat="1" ht="22.9" customHeight="1">
      <c r="A124" s="35"/>
      <c r="B124" s="36"/>
      <c r="C124" s="83" t="s">
        <v>136</v>
      </c>
      <c r="D124" s="37"/>
      <c r="E124" s="37"/>
      <c r="F124" s="37"/>
      <c r="G124" s="37"/>
      <c r="H124" s="37"/>
      <c r="I124" s="37"/>
      <c r="J124" s="167">
        <f>BK124</f>
        <v>0</v>
      </c>
      <c r="K124" s="37"/>
      <c r="L124" s="40"/>
      <c r="M124" s="79"/>
      <c r="N124" s="168"/>
      <c r="O124" s="80"/>
      <c r="P124" s="169">
        <f>P125+P173+P198+P217+P227+P236</f>
        <v>0</v>
      </c>
      <c r="Q124" s="80"/>
      <c r="R124" s="169">
        <f>R125+R173+R198+R217+R227+R236</f>
        <v>0</v>
      </c>
      <c r="S124" s="80"/>
      <c r="T124" s="170">
        <f>T125+T173+T198+T217+T227+T236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73</v>
      </c>
      <c r="AU124" s="18" t="s">
        <v>101</v>
      </c>
      <c r="BK124" s="171">
        <f>BK125+BK173+BK198+BK217+BK227+BK236</f>
        <v>0</v>
      </c>
    </row>
    <row r="125" spans="1:65" s="12" customFormat="1" ht="25.9" customHeight="1">
      <c r="B125" s="172"/>
      <c r="C125" s="173"/>
      <c r="D125" s="174" t="s">
        <v>73</v>
      </c>
      <c r="E125" s="175" t="s">
        <v>896</v>
      </c>
      <c r="F125" s="175" t="s">
        <v>897</v>
      </c>
      <c r="G125" s="173"/>
      <c r="H125" s="173"/>
      <c r="I125" s="176"/>
      <c r="J125" s="177">
        <f>BK125</f>
        <v>0</v>
      </c>
      <c r="K125" s="173"/>
      <c r="L125" s="178"/>
      <c r="M125" s="179"/>
      <c r="N125" s="180"/>
      <c r="O125" s="180"/>
      <c r="P125" s="181">
        <f>P126+SUM(P127:P150)</f>
        <v>0</v>
      </c>
      <c r="Q125" s="180"/>
      <c r="R125" s="181">
        <f>R126+SUM(R127:R150)</f>
        <v>0</v>
      </c>
      <c r="S125" s="180"/>
      <c r="T125" s="182">
        <f>T126+SUM(T127:T150)</f>
        <v>0</v>
      </c>
      <c r="AR125" s="183" t="s">
        <v>84</v>
      </c>
      <c r="AT125" s="184" t="s">
        <v>73</v>
      </c>
      <c r="AU125" s="184" t="s">
        <v>74</v>
      </c>
      <c r="AY125" s="183" t="s">
        <v>138</v>
      </c>
      <c r="BK125" s="185">
        <f>BK126+SUM(BK127:BK150)</f>
        <v>0</v>
      </c>
    </row>
    <row r="126" spans="1:65" s="2" customFormat="1" ht="16.5" customHeight="1">
      <c r="A126" s="35"/>
      <c r="B126" s="36"/>
      <c r="C126" s="188" t="s">
        <v>82</v>
      </c>
      <c r="D126" s="188" t="s">
        <v>141</v>
      </c>
      <c r="E126" s="189" t="s">
        <v>898</v>
      </c>
      <c r="F126" s="190" t="s">
        <v>899</v>
      </c>
      <c r="G126" s="191" t="s">
        <v>144</v>
      </c>
      <c r="H126" s="192">
        <v>1</v>
      </c>
      <c r="I126" s="193"/>
      <c r="J126" s="194">
        <f>ROUND(I126*H126,2)</f>
        <v>0</v>
      </c>
      <c r="K126" s="195"/>
      <c r="L126" s="40"/>
      <c r="M126" s="196" t="s">
        <v>1</v>
      </c>
      <c r="N126" s="197" t="s">
        <v>39</v>
      </c>
      <c r="O126" s="72"/>
      <c r="P126" s="198">
        <f>O126*H126</f>
        <v>0</v>
      </c>
      <c r="Q126" s="198">
        <v>0</v>
      </c>
      <c r="R126" s="198">
        <f>Q126*H126</f>
        <v>0</v>
      </c>
      <c r="S126" s="198">
        <v>0</v>
      </c>
      <c r="T126" s="199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0" t="s">
        <v>187</v>
      </c>
      <c r="AT126" s="200" t="s">
        <v>141</v>
      </c>
      <c r="AU126" s="200" t="s">
        <v>82</v>
      </c>
      <c r="AY126" s="18" t="s">
        <v>138</v>
      </c>
      <c r="BE126" s="201">
        <f>IF(N126="základní",J126,0)</f>
        <v>0</v>
      </c>
      <c r="BF126" s="201">
        <f>IF(N126="snížená",J126,0)</f>
        <v>0</v>
      </c>
      <c r="BG126" s="201">
        <f>IF(N126="zákl. přenesená",J126,0)</f>
        <v>0</v>
      </c>
      <c r="BH126" s="201">
        <f>IF(N126="sníž. přenesená",J126,0)</f>
        <v>0</v>
      </c>
      <c r="BI126" s="201">
        <f>IF(N126="nulová",J126,0)</f>
        <v>0</v>
      </c>
      <c r="BJ126" s="18" t="s">
        <v>82</v>
      </c>
      <c r="BK126" s="201">
        <f>ROUND(I126*H126,2)</f>
        <v>0</v>
      </c>
      <c r="BL126" s="18" t="s">
        <v>187</v>
      </c>
      <c r="BM126" s="200" t="s">
        <v>84</v>
      </c>
    </row>
    <row r="127" spans="1:65" s="2" customFormat="1" ht="11.25">
      <c r="A127" s="35"/>
      <c r="B127" s="36"/>
      <c r="C127" s="37"/>
      <c r="D127" s="202" t="s">
        <v>146</v>
      </c>
      <c r="E127" s="37"/>
      <c r="F127" s="203" t="s">
        <v>899</v>
      </c>
      <c r="G127" s="37"/>
      <c r="H127" s="37"/>
      <c r="I127" s="204"/>
      <c r="J127" s="37"/>
      <c r="K127" s="37"/>
      <c r="L127" s="40"/>
      <c r="M127" s="205"/>
      <c r="N127" s="206"/>
      <c r="O127" s="72"/>
      <c r="P127" s="72"/>
      <c r="Q127" s="72"/>
      <c r="R127" s="72"/>
      <c r="S127" s="72"/>
      <c r="T127" s="73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146</v>
      </c>
      <c r="AU127" s="18" t="s">
        <v>82</v>
      </c>
    </row>
    <row r="128" spans="1:65" s="2" customFormat="1" ht="21.75" customHeight="1">
      <c r="A128" s="35"/>
      <c r="B128" s="36"/>
      <c r="C128" s="188" t="s">
        <v>84</v>
      </c>
      <c r="D128" s="188" t="s">
        <v>141</v>
      </c>
      <c r="E128" s="189" t="s">
        <v>900</v>
      </c>
      <c r="F128" s="190" t="s">
        <v>901</v>
      </c>
      <c r="G128" s="191" t="s">
        <v>200</v>
      </c>
      <c r="H128" s="192">
        <v>6</v>
      </c>
      <c r="I128" s="193"/>
      <c r="J128" s="194">
        <f>ROUND(I128*H128,2)</f>
        <v>0</v>
      </c>
      <c r="K128" s="195"/>
      <c r="L128" s="40"/>
      <c r="M128" s="196" t="s">
        <v>1</v>
      </c>
      <c r="N128" s="197" t="s">
        <v>39</v>
      </c>
      <c r="O128" s="72"/>
      <c r="P128" s="198">
        <f>O128*H128</f>
        <v>0</v>
      </c>
      <c r="Q128" s="198">
        <v>0</v>
      </c>
      <c r="R128" s="198">
        <f>Q128*H128</f>
        <v>0</v>
      </c>
      <c r="S128" s="198">
        <v>0</v>
      </c>
      <c r="T128" s="19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00" t="s">
        <v>187</v>
      </c>
      <c r="AT128" s="200" t="s">
        <v>141</v>
      </c>
      <c r="AU128" s="200" t="s">
        <v>82</v>
      </c>
      <c r="AY128" s="18" t="s">
        <v>138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18" t="s">
        <v>82</v>
      </c>
      <c r="BK128" s="201">
        <f>ROUND(I128*H128,2)</f>
        <v>0</v>
      </c>
      <c r="BL128" s="18" t="s">
        <v>187</v>
      </c>
      <c r="BM128" s="200" t="s">
        <v>145</v>
      </c>
    </row>
    <row r="129" spans="1:65" s="2" customFormat="1" ht="11.25">
      <c r="A129" s="35"/>
      <c r="B129" s="36"/>
      <c r="C129" s="37"/>
      <c r="D129" s="202" t="s">
        <v>146</v>
      </c>
      <c r="E129" s="37"/>
      <c r="F129" s="203" t="s">
        <v>901</v>
      </c>
      <c r="G129" s="37"/>
      <c r="H129" s="37"/>
      <c r="I129" s="204"/>
      <c r="J129" s="37"/>
      <c r="K129" s="37"/>
      <c r="L129" s="40"/>
      <c r="M129" s="205"/>
      <c r="N129" s="206"/>
      <c r="O129" s="72"/>
      <c r="P129" s="72"/>
      <c r="Q129" s="72"/>
      <c r="R129" s="72"/>
      <c r="S129" s="72"/>
      <c r="T129" s="73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146</v>
      </c>
      <c r="AU129" s="18" t="s">
        <v>82</v>
      </c>
    </row>
    <row r="130" spans="1:65" s="2" customFormat="1" ht="21.75" customHeight="1">
      <c r="A130" s="35"/>
      <c r="B130" s="36"/>
      <c r="C130" s="188" t="s">
        <v>139</v>
      </c>
      <c r="D130" s="188" t="s">
        <v>141</v>
      </c>
      <c r="E130" s="189" t="s">
        <v>902</v>
      </c>
      <c r="F130" s="190" t="s">
        <v>903</v>
      </c>
      <c r="G130" s="191" t="s">
        <v>200</v>
      </c>
      <c r="H130" s="192">
        <v>4</v>
      </c>
      <c r="I130" s="193"/>
      <c r="J130" s="194">
        <f>ROUND(I130*H130,2)</f>
        <v>0</v>
      </c>
      <c r="K130" s="195"/>
      <c r="L130" s="40"/>
      <c r="M130" s="196" t="s">
        <v>1</v>
      </c>
      <c r="N130" s="197" t="s">
        <v>39</v>
      </c>
      <c r="O130" s="72"/>
      <c r="P130" s="198">
        <f>O130*H130</f>
        <v>0</v>
      </c>
      <c r="Q130" s="198">
        <v>0</v>
      </c>
      <c r="R130" s="198">
        <f>Q130*H130</f>
        <v>0</v>
      </c>
      <c r="S130" s="198">
        <v>0</v>
      </c>
      <c r="T130" s="19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0" t="s">
        <v>187</v>
      </c>
      <c r="AT130" s="200" t="s">
        <v>141</v>
      </c>
      <c r="AU130" s="200" t="s">
        <v>82</v>
      </c>
      <c r="AY130" s="18" t="s">
        <v>138</v>
      </c>
      <c r="BE130" s="201">
        <f>IF(N130="základní",J130,0)</f>
        <v>0</v>
      </c>
      <c r="BF130" s="201">
        <f>IF(N130="snížená",J130,0)</f>
        <v>0</v>
      </c>
      <c r="BG130" s="201">
        <f>IF(N130="zákl. přenesená",J130,0)</f>
        <v>0</v>
      </c>
      <c r="BH130" s="201">
        <f>IF(N130="sníž. přenesená",J130,0)</f>
        <v>0</v>
      </c>
      <c r="BI130" s="201">
        <f>IF(N130="nulová",J130,0)</f>
        <v>0</v>
      </c>
      <c r="BJ130" s="18" t="s">
        <v>82</v>
      </c>
      <c r="BK130" s="201">
        <f>ROUND(I130*H130,2)</f>
        <v>0</v>
      </c>
      <c r="BL130" s="18" t="s">
        <v>187</v>
      </c>
      <c r="BM130" s="200" t="s">
        <v>159</v>
      </c>
    </row>
    <row r="131" spans="1:65" s="2" customFormat="1" ht="11.25">
      <c r="A131" s="35"/>
      <c r="B131" s="36"/>
      <c r="C131" s="37"/>
      <c r="D131" s="202" t="s">
        <v>146</v>
      </c>
      <c r="E131" s="37"/>
      <c r="F131" s="203" t="s">
        <v>903</v>
      </c>
      <c r="G131" s="37"/>
      <c r="H131" s="37"/>
      <c r="I131" s="204"/>
      <c r="J131" s="37"/>
      <c r="K131" s="37"/>
      <c r="L131" s="40"/>
      <c r="M131" s="205"/>
      <c r="N131" s="206"/>
      <c r="O131" s="72"/>
      <c r="P131" s="72"/>
      <c r="Q131" s="72"/>
      <c r="R131" s="72"/>
      <c r="S131" s="72"/>
      <c r="T131" s="73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8" t="s">
        <v>146</v>
      </c>
      <c r="AU131" s="18" t="s">
        <v>82</v>
      </c>
    </row>
    <row r="132" spans="1:65" s="2" customFormat="1" ht="21.75" customHeight="1">
      <c r="A132" s="35"/>
      <c r="B132" s="36"/>
      <c r="C132" s="188" t="s">
        <v>145</v>
      </c>
      <c r="D132" s="188" t="s">
        <v>141</v>
      </c>
      <c r="E132" s="189" t="s">
        <v>904</v>
      </c>
      <c r="F132" s="190" t="s">
        <v>905</v>
      </c>
      <c r="G132" s="191" t="s">
        <v>200</v>
      </c>
      <c r="H132" s="192">
        <v>12</v>
      </c>
      <c r="I132" s="193"/>
      <c r="J132" s="194">
        <f>ROUND(I132*H132,2)</f>
        <v>0</v>
      </c>
      <c r="K132" s="195"/>
      <c r="L132" s="40"/>
      <c r="M132" s="196" t="s">
        <v>1</v>
      </c>
      <c r="N132" s="197" t="s">
        <v>39</v>
      </c>
      <c r="O132" s="72"/>
      <c r="P132" s="198">
        <f>O132*H132</f>
        <v>0</v>
      </c>
      <c r="Q132" s="198">
        <v>0</v>
      </c>
      <c r="R132" s="198">
        <f>Q132*H132</f>
        <v>0</v>
      </c>
      <c r="S132" s="198">
        <v>0</v>
      </c>
      <c r="T132" s="19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0" t="s">
        <v>187</v>
      </c>
      <c r="AT132" s="200" t="s">
        <v>141</v>
      </c>
      <c r="AU132" s="200" t="s">
        <v>82</v>
      </c>
      <c r="AY132" s="18" t="s">
        <v>138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18" t="s">
        <v>82</v>
      </c>
      <c r="BK132" s="201">
        <f>ROUND(I132*H132,2)</f>
        <v>0</v>
      </c>
      <c r="BL132" s="18" t="s">
        <v>187</v>
      </c>
      <c r="BM132" s="200" t="s">
        <v>165</v>
      </c>
    </row>
    <row r="133" spans="1:65" s="2" customFormat="1" ht="11.25">
      <c r="A133" s="35"/>
      <c r="B133" s="36"/>
      <c r="C133" s="37"/>
      <c r="D133" s="202" t="s">
        <v>146</v>
      </c>
      <c r="E133" s="37"/>
      <c r="F133" s="203" t="s">
        <v>905</v>
      </c>
      <c r="G133" s="37"/>
      <c r="H133" s="37"/>
      <c r="I133" s="204"/>
      <c r="J133" s="37"/>
      <c r="K133" s="37"/>
      <c r="L133" s="40"/>
      <c r="M133" s="205"/>
      <c r="N133" s="206"/>
      <c r="O133" s="72"/>
      <c r="P133" s="72"/>
      <c r="Q133" s="72"/>
      <c r="R133" s="72"/>
      <c r="S133" s="72"/>
      <c r="T133" s="73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146</v>
      </c>
      <c r="AU133" s="18" t="s">
        <v>82</v>
      </c>
    </row>
    <row r="134" spans="1:65" s="2" customFormat="1" ht="21.75" customHeight="1">
      <c r="A134" s="35"/>
      <c r="B134" s="36"/>
      <c r="C134" s="188" t="s">
        <v>167</v>
      </c>
      <c r="D134" s="188" t="s">
        <v>141</v>
      </c>
      <c r="E134" s="189" t="s">
        <v>906</v>
      </c>
      <c r="F134" s="190" t="s">
        <v>907</v>
      </c>
      <c r="G134" s="191" t="s">
        <v>200</v>
      </c>
      <c r="H134" s="192">
        <v>3</v>
      </c>
      <c r="I134" s="193"/>
      <c r="J134" s="194">
        <f>ROUND(I134*H134,2)</f>
        <v>0</v>
      </c>
      <c r="K134" s="195"/>
      <c r="L134" s="40"/>
      <c r="M134" s="196" t="s">
        <v>1</v>
      </c>
      <c r="N134" s="197" t="s">
        <v>39</v>
      </c>
      <c r="O134" s="72"/>
      <c r="P134" s="198">
        <f>O134*H134</f>
        <v>0</v>
      </c>
      <c r="Q134" s="198">
        <v>0</v>
      </c>
      <c r="R134" s="198">
        <f>Q134*H134</f>
        <v>0</v>
      </c>
      <c r="S134" s="198">
        <v>0</v>
      </c>
      <c r="T134" s="19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0" t="s">
        <v>187</v>
      </c>
      <c r="AT134" s="200" t="s">
        <v>141</v>
      </c>
      <c r="AU134" s="200" t="s">
        <v>82</v>
      </c>
      <c r="AY134" s="18" t="s">
        <v>138</v>
      </c>
      <c r="BE134" s="201">
        <f>IF(N134="základní",J134,0)</f>
        <v>0</v>
      </c>
      <c r="BF134" s="201">
        <f>IF(N134="snížená",J134,0)</f>
        <v>0</v>
      </c>
      <c r="BG134" s="201">
        <f>IF(N134="zákl. přenesená",J134,0)</f>
        <v>0</v>
      </c>
      <c r="BH134" s="201">
        <f>IF(N134="sníž. přenesená",J134,0)</f>
        <v>0</v>
      </c>
      <c r="BI134" s="201">
        <f>IF(N134="nulová",J134,0)</f>
        <v>0</v>
      </c>
      <c r="BJ134" s="18" t="s">
        <v>82</v>
      </c>
      <c r="BK134" s="201">
        <f>ROUND(I134*H134,2)</f>
        <v>0</v>
      </c>
      <c r="BL134" s="18" t="s">
        <v>187</v>
      </c>
      <c r="BM134" s="200" t="s">
        <v>171</v>
      </c>
    </row>
    <row r="135" spans="1:65" s="2" customFormat="1" ht="11.25">
      <c r="A135" s="35"/>
      <c r="B135" s="36"/>
      <c r="C135" s="37"/>
      <c r="D135" s="202" t="s">
        <v>146</v>
      </c>
      <c r="E135" s="37"/>
      <c r="F135" s="203" t="s">
        <v>907</v>
      </c>
      <c r="G135" s="37"/>
      <c r="H135" s="37"/>
      <c r="I135" s="204"/>
      <c r="J135" s="37"/>
      <c r="K135" s="37"/>
      <c r="L135" s="40"/>
      <c r="M135" s="205"/>
      <c r="N135" s="206"/>
      <c r="O135" s="72"/>
      <c r="P135" s="72"/>
      <c r="Q135" s="72"/>
      <c r="R135" s="72"/>
      <c r="S135" s="72"/>
      <c r="T135" s="73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146</v>
      </c>
      <c r="AU135" s="18" t="s">
        <v>82</v>
      </c>
    </row>
    <row r="136" spans="1:65" s="2" customFormat="1" ht="21.75" customHeight="1">
      <c r="A136" s="35"/>
      <c r="B136" s="36"/>
      <c r="C136" s="188" t="s">
        <v>159</v>
      </c>
      <c r="D136" s="188" t="s">
        <v>141</v>
      </c>
      <c r="E136" s="189" t="s">
        <v>908</v>
      </c>
      <c r="F136" s="190" t="s">
        <v>909</v>
      </c>
      <c r="G136" s="191" t="s">
        <v>144</v>
      </c>
      <c r="H136" s="192">
        <v>2</v>
      </c>
      <c r="I136" s="193"/>
      <c r="J136" s="194">
        <f>ROUND(I136*H136,2)</f>
        <v>0</v>
      </c>
      <c r="K136" s="195"/>
      <c r="L136" s="40"/>
      <c r="M136" s="196" t="s">
        <v>1</v>
      </c>
      <c r="N136" s="197" t="s">
        <v>39</v>
      </c>
      <c r="O136" s="72"/>
      <c r="P136" s="198">
        <f>O136*H136</f>
        <v>0</v>
      </c>
      <c r="Q136" s="198">
        <v>0</v>
      </c>
      <c r="R136" s="198">
        <f>Q136*H136</f>
        <v>0</v>
      </c>
      <c r="S136" s="198">
        <v>0</v>
      </c>
      <c r="T136" s="19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0" t="s">
        <v>187</v>
      </c>
      <c r="AT136" s="200" t="s">
        <v>141</v>
      </c>
      <c r="AU136" s="200" t="s">
        <v>82</v>
      </c>
      <c r="AY136" s="18" t="s">
        <v>138</v>
      </c>
      <c r="BE136" s="201">
        <f>IF(N136="základní",J136,0)</f>
        <v>0</v>
      </c>
      <c r="BF136" s="201">
        <f>IF(N136="snížená",J136,0)</f>
        <v>0</v>
      </c>
      <c r="BG136" s="201">
        <f>IF(N136="zákl. přenesená",J136,0)</f>
        <v>0</v>
      </c>
      <c r="BH136" s="201">
        <f>IF(N136="sníž. přenesená",J136,0)</f>
        <v>0</v>
      </c>
      <c r="BI136" s="201">
        <f>IF(N136="nulová",J136,0)</f>
        <v>0</v>
      </c>
      <c r="BJ136" s="18" t="s">
        <v>82</v>
      </c>
      <c r="BK136" s="201">
        <f>ROUND(I136*H136,2)</f>
        <v>0</v>
      </c>
      <c r="BL136" s="18" t="s">
        <v>187</v>
      </c>
      <c r="BM136" s="200" t="s">
        <v>177</v>
      </c>
    </row>
    <row r="137" spans="1:65" s="2" customFormat="1" ht="11.25">
      <c r="A137" s="35"/>
      <c r="B137" s="36"/>
      <c r="C137" s="37"/>
      <c r="D137" s="202" t="s">
        <v>146</v>
      </c>
      <c r="E137" s="37"/>
      <c r="F137" s="203" t="s">
        <v>909</v>
      </c>
      <c r="G137" s="37"/>
      <c r="H137" s="37"/>
      <c r="I137" s="204"/>
      <c r="J137" s="37"/>
      <c r="K137" s="37"/>
      <c r="L137" s="40"/>
      <c r="M137" s="205"/>
      <c r="N137" s="206"/>
      <c r="O137" s="72"/>
      <c r="P137" s="72"/>
      <c r="Q137" s="72"/>
      <c r="R137" s="72"/>
      <c r="S137" s="72"/>
      <c r="T137" s="73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146</v>
      </c>
      <c r="AU137" s="18" t="s">
        <v>82</v>
      </c>
    </row>
    <row r="138" spans="1:65" s="2" customFormat="1" ht="16.5" customHeight="1">
      <c r="A138" s="35"/>
      <c r="B138" s="36"/>
      <c r="C138" s="188" t="s">
        <v>181</v>
      </c>
      <c r="D138" s="188" t="s">
        <v>141</v>
      </c>
      <c r="E138" s="189" t="s">
        <v>910</v>
      </c>
      <c r="F138" s="190" t="s">
        <v>911</v>
      </c>
      <c r="G138" s="191" t="s">
        <v>144</v>
      </c>
      <c r="H138" s="192">
        <v>4</v>
      </c>
      <c r="I138" s="193"/>
      <c r="J138" s="194">
        <f>ROUND(I138*H138,2)</f>
        <v>0</v>
      </c>
      <c r="K138" s="195"/>
      <c r="L138" s="40"/>
      <c r="M138" s="196" t="s">
        <v>1</v>
      </c>
      <c r="N138" s="197" t="s">
        <v>39</v>
      </c>
      <c r="O138" s="72"/>
      <c r="P138" s="198">
        <f>O138*H138</f>
        <v>0</v>
      </c>
      <c r="Q138" s="198">
        <v>0</v>
      </c>
      <c r="R138" s="198">
        <f>Q138*H138</f>
        <v>0</v>
      </c>
      <c r="S138" s="198">
        <v>0</v>
      </c>
      <c r="T138" s="199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0" t="s">
        <v>187</v>
      </c>
      <c r="AT138" s="200" t="s">
        <v>141</v>
      </c>
      <c r="AU138" s="200" t="s">
        <v>82</v>
      </c>
      <c r="AY138" s="18" t="s">
        <v>138</v>
      </c>
      <c r="BE138" s="201">
        <f>IF(N138="základní",J138,0)</f>
        <v>0</v>
      </c>
      <c r="BF138" s="201">
        <f>IF(N138="snížená",J138,0)</f>
        <v>0</v>
      </c>
      <c r="BG138" s="201">
        <f>IF(N138="zákl. přenesená",J138,0)</f>
        <v>0</v>
      </c>
      <c r="BH138" s="201">
        <f>IF(N138="sníž. přenesená",J138,0)</f>
        <v>0</v>
      </c>
      <c r="BI138" s="201">
        <f>IF(N138="nulová",J138,0)</f>
        <v>0</v>
      </c>
      <c r="BJ138" s="18" t="s">
        <v>82</v>
      </c>
      <c r="BK138" s="201">
        <f>ROUND(I138*H138,2)</f>
        <v>0</v>
      </c>
      <c r="BL138" s="18" t="s">
        <v>187</v>
      </c>
      <c r="BM138" s="200" t="s">
        <v>184</v>
      </c>
    </row>
    <row r="139" spans="1:65" s="2" customFormat="1" ht="11.25">
      <c r="A139" s="35"/>
      <c r="B139" s="36"/>
      <c r="C139" s="37"/>
      <c r="D139" s="202" t="s">
        <v>146</v>
      </c>
      <c r="E139" s="37"/>
      <c r="F139" s="203" t="s">
        <v>911</v>
      </c>
      <c r="G139" s="37"/>
      <c r="H139" s="37"/>
      <c r="I139" s="204"/>
      <c r="J139" s="37"/>
      <c r="K139" s="37"/>
      <c r="L139" s="40"/>
      <c r="M139" s="205"/>
      <c r="N139" s="206"/>
      <c r="O139" s="72"/>
      <c r="P139" s="72"/>
      <c r="Q139" s="72"/>
      <c r="R139" s="72"/>
      <c r="S139" s="72"/>
      <c r="T139" s="73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146</v>
      </c>
      <c r="AU139" s="18" t="s">
        <v>82</v>
      </c>
    </row>
    <row r="140" spans="1:65" s="2" customFormat="1" ht="21.75" customHeight="1">
      <c r="A140" s="35"/>
      <c r="B140" s="36"/>
      <c r="C140" s="188" t="s">
        <v>165</v>
      </c>
      <c r="D140" s="188" t="s">
        <v>141</v>
      </c>
      <c r="E140" s="189" t="s">
        <v>912</v>
      </c>
      <c r="F140" s="190" t="s">
        <v>913</v>
      </c>
      <c r="G140" s="191" t="s">
        <v>144</v>
      </c>
      <c r="H140" s="192">
        <v>1</v>
      </c>
      <c r="I140" s="193"/>
      <c r="J140" s="194">
        <f>ROUND(I140*H140,2)</f>
        <v>0</v>
      </c>
      <c r="K140" s="195"/>
      <c r="L140" s="40"/>
      <c r="M140" s="196" t="s">
        <v>1</v>
      </c>
      <c r="N140" s="197" t="s">
        <v>39</v>
      </c>
      <c r="O140" s="72"/>
      <c r="P140" s="198">
        <f>O140*H140</f>
        <v>0</v>
      </c>
      <c r="Q140" s="198">
        <v>0</v>
      </c>
      <c r="R140" s="198">
        <f>Q140*H140</f>
        <v>0</v>
      </c>
      <c r="S140" s="198">
        <v>0</v>
      </c>
      <c r="T140" s="19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0" t="s">
        <v>187</v>
      </c>
      <c r="AT140" s="200" t="s">
        <v>141</v>
      </c>
      <c r="AU140" s="200" t="s">
        <v>82</v>
      </c>
      <c r="AY140" s="18" t="s">
        <v>138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18" t="s">
        <v>82</v>
      </c>
      <c r="BK140" s="201">
        <f>ROUND(I140*H140,2)</f>
        <v>0</v>
      </c>
      <c r="BL140" s="18" t="s">
        <v>187</v>
      </c>
      <c r="BM140" s="200" t="s">
        <v>187</v>
      </c>
    </row>
    <row r="141" spans="1:65" s="2" customFormat="1" ht="11.25">
      <c r="A141" s="35"/>
      <c r="B141" s="36"/>
      <c r="C141" s="37"/>
      <c r="D141" s="202" t="s">
        <v>146</v>
      </c>
      <c r="E141" s="37"/>
      <c r="F141" s="203" t="s">
        <v>913</v>
      </c>
      <c r="G141" s="37"/>
      <c r="H141" s="37"/>
      <c r="I141" s="204"/>
      <c r="J141" s="37"/>
      <c r="K141" s="37"/>
      <c r="L141" s="40"/>
      <c r="M141" s="205"/>
      <c r="N141" s="206"/>
      <c r="O141" s="72"/>
      <c r="P141" s="72"/>
      <c r="Q141" s="72"/>
      <c r="R141" s="72"/>
      <c r="S141" s="72"/>
      <c r="T141" s="73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146</v>
      </c>
      <c r="AU141" s="18" t="s">
        <v>82</v>
      </c>
    </row>
    <row r="142" spans="1:65" s="2" customFormat="1" ht="21.75" customHeight="1">
      <c r="A142" s="35"/>
      <c r="B142" s="36"/>
      <c r="C142" s="188" t="s">
        <v>188</v>
      </c>
      <c r="D142" s="188" t="s">
        <v>141</v>
      </c>
      <c r="E142" s="189" t="s">
        <v>914</v>
      </c>
      <c r="F142" s="190" t="s">
        <v>915</v>
      </c>
      <c r="G142" s="191" t="s">
        <v>200</v>
      </c>
      <c r="H142" s="192">
        <v>25</v>
      </c>
      <c r="I142" s="193"/>
      <c r="J142" s="194">
        <f>ROUND(I142*H142,2)</f>
        <v>0</v>
      </c>
      <c r="K142" s="195"/>
      <c r="L142" s="40"/>
      <c r="M142" s="196" t="s">
        <v>1</v>
      </c>
      <c r="N142" s="197" t="s">
        <v>39</v>
      </c>
      <c r="O142" s="72"/>
      <c r="P142" s="198">
        <f>O142*H142</f>
        <v>0</v>
      </c>
      <c r="Q142" s="198">
        <v>0</v>
      </c>
      <c r="R142" s="198">
        <f>Q142*H142</f>
        <v>0</v>
      </c>
      <c r="S142" s="198">
        <v>0</v>
      </c>
      <c r="T142" s="19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0" t="s">
        <v>187</v>
      </c>
      <c r="AT142" s="200" t="s">
        <v>141</v>
      </c>
      <c r="AU142" s="200" t="s">
        <v>82</v>
      </c>
      <c r="AY142" s="18" t="s">
        <v>138</v>
      </c>
      <c r="BE142" s="201">
        <f>IF(N142="základní",J142,0)</f>
        <v>0</v>
      </c>
      <c r="BF142" s="201">
        <f>IF(N142="snížená",J142,0)</f>
        <v>0</v>
      </c>
      <c r="BG142" s="201">
        <f>IF(N142="zákl. přenesená",J142,0)</f>
        <v>0</v>
      </c>
      <c r="BH142" s="201">
        <f>IF(N142="sníž. přenesená",J142,0)</f>
        <v>0</v>
      </c>
      <c r="BI142" s="201">
        <f>IF(N142="nulová",J142,0)</f>
        <v>0</v>
      </c>
      <c r="BJ142" s="18" t="s">
        <v>82</v>
      </c>
      <c r="BK142" s="201">
        <f>ROUND(I142*H142,2)</f>
        <v>0</v>
      </c>
      <c r="BL142" s="18" t="s">
        <v>187</v>
      </c>
      <c r="BM142" s="200" t="s">
        <v>191</v>
      </c>
    </row>
    <row r="143" spans="1:65" s="2" customFormat="1" ht="11.25">
      <c r="A143" s="35"/>
      <c r="B143" s="36"/>
      <c r="C143" s="37"/>
      <c r="D143" s="202" t="s">
        <v>146</v>
      </c>
      <c r="E143" s="37"/>
      <c r="F143" s="203" t="s">
        <v>915</v>
      </c>
      <c r="G143" s="37"/>
      <c r="H143" s="37"/>
      <c r="I143" s="204"/>
      <c r="J143" s="37"/>
      <c r="K143" s="37"/>
      <c r="L143" s="40"/>
      <c r="M143" s="205"/>
      <c r="N143" s="206"/>
      <c r="O143" s="72"/>
      <c r="P143" s="72"/>
      <c r="Q143" s="72"/>
      <c r="R143" s="72"/>
      <c r="S143" s="72"/>
      <c r="T143" s="73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146</v>
      </c>
      <c r="AU143" s="18" t="s">
        <v>82</v>
      </c>
    </row>
    <row r="144" spans="1:65" s="14" customFormat="1" ht="11.25">
      <c r="B144" s="217"/>
      <c r="C144" s="218"/>
      <c r="D144" s="202" t="s">
        <v>147</v>
      </c>
      <c r="E144" s="219" t="s">
        <v>1</v>
      </c>
      <c r="F144" s="220" t="s">
        <v>916</v>
      </c>
      <c r="G144" s="218"/>
      <c r="H144" s="221">
        <v>25</v>
      </c>
      <c r="I144" s="222"/>
      <c r="J144" s="218"/>
      <c r="K144" s="218"/>
      <c r="L144" s="223"/>
      <c r="M144" s="224"/>
      <c r="N144" s="225"/>
      <c r="O144" s="225"/>
      <c r="P144" s="225"/>
      <c r="Q144" s="225"/>
      <c r="R144" s="225"/>
      <c r="S144" s="225"/>
      <c r="T144" s="226"/>
      <c r="AT144" s="227" t="s">
        <v>147</v>
      </c>
      <c r="AU144" s="227" t="s">
        <v>82</v>
      </c>
      <c r="AV144" s="14" t="s">
        <v>84</v>
      </c>
      <c r="AW144" s="14" t="s">
        <v>31</v>
      </c>
      <c r="AX144" s="14" t="s">
        <v>74</v>
      </c>
      <c r="AY144" s="227" t="s">
        <v>138</v>
      </c>
    </row>
    <row r="145" spans="1:65" s="15" customFormat="1" ht="11.25">
      <c r="B145" s="228"/>
      <c r="C145" s="229"/>
      <c r="D145" s="202" t="s">
        <v>147</v>
      </c>
      <c r="E145" s="230" t="s">
        <v>1</v>
      </c>
      <c r="F145" s="231" t="s">
        <v>151</v>
      </c>
      <c r="G145" s="229"/>
      <c r="H145" s="232">
        <v>25</v>
      </c>
      <c r="I145" s="233"/>
      <c r="J145" s="229"/>
      <c r="K145" s="229"/>
      <c r="L145" s="234"/>
      <c r="M145" s="235"/>
      <c r="N145" s="236"/>
      <c r="O145" s="236"/>
      <c r="P145" s="236"/>
      <c r="Q145" s="236"/>
      <c r="R145" s="236"/>
      <c r="S145" s="236"/>
      <c r="T145" s="237"/>
      <c r="AT145" s="238" t="s">
        <v>147</v>
      </c>
      <c r="AU145" s="238" t="s">
        <v>82</v>
      </c>
      <c r="AV145" s="15" t="s">
        <v>145</v>
      </c>
      <c r="AW145" s="15" t="s">
        <v>31</v>
      </c>
      <c r="AX145" s="15" t="s">
        <v>82</v>
      </c>
      <c r="AY145" s="238" t="s">
        <v>138</v>
      </c>
    </row>
    <row r="146" spans="1:65" s="2" customFormat="1" ht="16.5" customHeight="1">
      <c r="A146" s="35"/>
      <c r="B146" s="36"/>
      <c r="C146" s="239" t="s">
        <v>171</v>
      </c>
      <c r="D146" s="239" t="s">
        <v>162</v>
      </c>
      <c r="E146" s="240" t="s">
        <v>917</v>
      </c>
      <c r="F146" s="241" t="s">
        <v>918</v>
      </c>
      <c r="G146" s="242" t="s">
        <v>144</v>
      </c>
      <c r="H146" s="243">
        <v>1</v>
      </c>
      <c r="I146" s="244"/>
      <c r="J146" s="245">
        <f>ROUND(I146*H146,2)</f>
        <v>0</v>
      </c>
      <c r="K146" s="246"/>
      <c r="L146" s="247"/>
      <c r="M146" s="248" t="s">
        <v>1</v>
      </c>
      <c r="N146" s="249" t="s">
        <v>39</v>
      </c>
      <c r="O146" s="72"/>
      <c r="P146" s="198">
        <f>O146*H146</f>
        <v>0</v>
      </c>
      <c r="Q146" s="198">
        <v>0</v>
      </c>
      <c r="R146" s="198">
        <f>Q146*H146</f>
        <v>0</v>
      </c>
      <c r="S146" s="198">
        <v>0</v>
      </c>
      <c r="T146" s="19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0" t="s">
        <v>224</v>
      </c>
      <c r="AT146" s="200" t="s">
        <v>162</v>
      </c>
      <c r="AU146" s="200" t="s">
        <v>82</v>
      </c>
      <c r="AY146" s="18" t="s">
        <v>138</v>
      </c>
      <c r="BE146" s="201">
        <f>IF(N146="základní",J146,0)</f>
        <v>0</v>
      </c>
      <c r="BF146" s="201">
        <f>IF(N146="snížená",J146,0)</f>
        <v>0</v>
      </c>
      <c r="BG146" s="201">
        <f>IF(N146="zákl. přenesená",J146,0)</f>
        <v>0</v>
      </c>
      <c r="BH146" s="201">
        <f>IF(N146="sníž. přenesená",J146,0)</f>
        <v>0</v>
      </c>
      <c r="BI146" s="201">
        <f>IF(N146="nulová",J146,0)</f>
        <v>0</v>
      </c>
      <c r="BJ146" s="18" t="s">
        <v>82</v>
      </c>
      <c r="BK146" s="201">
        <f>ROUND(I146*H146,2)</f>
        <v>0</v>
      </c>
      <c r="BL146" s="18" t="s">
        <v>187</v>
      </c>
      <c r="BM146" s="200" t="s">
        <v>194</v>
      </c>
    </row>
    <row r="147" spans="1:65" s="2" customFormat="1" ht="11.25">
      <c r="A147" s="35"/>
      <c r="B147" s="36"/>
      <c r="C147" s="37"/>
      <c r="D147" s="202" t="s">
        <v>146</v>
      </c>
      <c r="E147" s="37"/>
      <c r="F147" s="203" t="s">
        <v>918</v>
      </c>
      <c r="G147" s="37"/>
      <c r="H147" s="37"/>
      <c r="I147" s="204"/>
      <c r="J147" s="37"/>
      <c r="K147" s="37"/>
      <c r="L147" s="40"/>
      <c r="M147" s="205"/>
      <c r="N147" s="206"/>
      <c r="O147" s="72"/>
      <c r="P147" s="72"/>
      <c r="Q147" s="72"/>
      <c r="R147" s="72"/>
      <c r="S147" s="72"/>
      <c r="T147" s="73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146</v>
      </c>
      <c r="AU147" s="18" t="s">
        <v>82</v>
      </c>
    </row>
    <row r="148" spans="1:65" s="2" customFormat="1" ht="33" customHeight="1">
      <c r="A148" s="35"/>
      <c r="B148" s="36"/>
      <c r="C148" s="239" t="s">
        <v>197</v>
      </c>
      <c r="D148" s="239" t="s">
        <v>162</v>
      </c>
      <c r="E148" s="240" t="s">
        <v>919</v>
      </c>
      <c r="F148" s="241" t="s">
        <v>920</v>
      </c>
      <c r="G148" s="242" t="s">
        <v>144</v>
      </c>
      <c r="H148" s="243">
        <v>2</v>
      </c>
      <c r="I148" s="244"/>
      <c r="J148" s="245">
        <f>ROUND(I148*H148,2)</f>
        <v>0</v>
      </c>
      <c r="K148" s="246"/>
      <c r="L148" s="247"/>
      <c r="M148" s="248" t="s">
        <v>1</v>
      </c>
      <c r="N148" s="249" t="s">
        <v>39</v>
      </c>
      <c r="O148" s="72"/>
      <c r="P148" s="198">
        <f>O148*H148</f>
        <v>0</v>
      </c>
      <c r="Q148" s="198">
        <v>0</v>
      </c>
      <c r="R148" s="198">
        <f>Q148*H148</f>
        <v>0</v>
      </c>
      <c r="S148" s="198">
        <v>0</v>
      </c>
      <c r="T148" s="19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0" t="s">
        <v>224</v>
      </c>
      <c r="AT148" s="200" t="s">
        <v>162</v>
      </c>
      <c r="AU148" s="200" t="s">
        <v>82</v>
      </c>
      <c r="AY148" s="18" t="s">
        <v>138</v>
      </c>
      <c r="BE148" s="201">
        <f>IF(N148="základní",J148,0)</f>
        <v>0</v>
      </c>
      <c r="BF148" s="201">
        <f>IF(N148="snížená",J148,0)</f>
        <v>0</v>
      </c>
      <c r="BG148" s="201">
        <f>IF(N148="zákl. přenesená",J148,0)</f>
        <v>0</v>
      </c>
      <c r="BH148" s="201">
        <f>IF(N148="sníž. přenesená",J148,0)</f>
        <v>0</v>
      </c>
      <c r="BI148" s="201">
        <f>IF(N148="nulová",J148,0)</f>
        <v>0</v>
      </c>
      <c r="BJ148" s="18" t="s">
        <v>82</v>
      </c>
      <c r="BK148" s="201">
        <f>ROUND(I148*H148,2)</f>
        <v>0</v>
      </c>
      <c r="BL148" s="18" t="s">
        <v>187</v>
      </c>
      <c r="BM148" s="200" t="s">
        <v>201</v>
      </c>
    </row>
    <row r="149" spans="1:65" s="2" customFormat="1" ht="19.5">
      <c r="A149" s="35"/>
      <c r="B149" s="36"/>
      <c r="C149" s="37"/>
      <c r="D149" s="202" t="s">
        <v>146</v>
      </c>
      <c r="E149" s="37"/>
      <c r="F149" s="203" t="s">
        <v>920</v>
      </c>
      <c r="G149" s="37"/>
      <c r="H149" s="37"/>
      <c r="I149" s="204"/>
      <c r="J149" s="37"/>
      <c r="K149" s="37"/>
      <c r="L149" s="40"/>
      <c r="M149" s="205"/>
      <c r="N149" s="206"/>
      <c r="O149" s="72"/>
      <c r="P149" s="72"/>
      <c r="Q149" s="72"/>
      <c r="R149" s="72"/>
      <c r="S149" s="72"/>
      <c r="T149" s="73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146</v>
      </c>
      <c r="AU149" s="18" t="s">
        <v>82</v>
      </c>
    </row>
    <row r="150" spans="1:65" s="12" customFormat="1" ht="22.9" customHeight="1">
      <c r="B150" s="172"/>
      <c r="C150" s="173"/>
      <c r="D150" s="174" t="s">
        <v>73</v>
      </c>
      <c r="E150" s="186" t="s">
        <v>921</v>
      </c>
      <c r="F150" s="186" t="s">
        <v>922</v>
      </c>
      <c r="G150" s="173"/>
      <c r="H150" s="173"/>
      <c r="I150" s="176"/>
      <c r="J150" s="187">
        <f>BK150</f>
        <v>0</v>
      </c>
      <c r="K150" s="173"/>
      <c r="L150" s="178"/>
      <c r="M150" s="179"/>
      <c r="N150" s="180"/>
      <c r="O150" s="180"/>
      <c r="P150" s="181">
        <f>SUM(P151:P172)</f>
        <v>0</v>
      </c>
      <c r="Q150" s="180"/>
      <c r="R150" s="181">
        <f>SUM(R151:R172)</f>
        <v>0</v>
      </c>
      <c r="S150" s="180"/>
      <c r="T150" s="182">
        <f>SUM(T151:T172)</f>
        <v>0</v>
      </c>
      <c r="AR150" s="183" t="s">
        <v>84</v>
      </c>
      <c r="AT150" s="184" t="s">
        <v>73</v>
      </c>
      <c r="AU150" s="184" t="s">
        <v>82</v>
      </c>
      <c r="AY150" s="183" t="s">
        <v>138</v>
      </c>
      <c r="BK150" s="185">
        <f>SUM(BK151:BK172)</f>
        <v>0</v>
      </c>
    </row>
    <row r="151" spans="1:65" s="2" customFormat="1" ht="16.5" customHeight="1">
      <c r="A151" s="35"/>
      <c r="B151" s="36"/>
      <c r="C151" s="188" t="s">
        <v>177</v>
      </c>
      <c r="D151" s="188" t="s">
        <v>141</v>
      </c>
      <c r="E151" s="189" t="s">
        <v>923</v>
      </c>
      <c r="F151" s="190" t="s">
        <v>924</v>
      </c>
      <c r="G151" s="191" t="s">
        <v>200</v>
      </c>
      <c r="H151" s="192">
        <v>1</v>
      </c>
      <c r="I151" s="193"/>
      <c r="J151" s="194">
        <f>ROUND(I151*H151,2)</f>
        <v>0</v>
      </c>
      <c r="K151" s="195"/>
      <c r="L151" s="40"/>
      <c r="M151" s="196" t="s">
        <v>1</v>
      </c>
      <c r="N151" s="197" t="s">
        <v>39</v>
      </c>
      <c r="O151" s="72"/>
      <c r="P151" s="198">
        <f>O151*H151</f>
        <v>0</v>
      </c>
      <c r="Q151" s="198">
        <v>0</v>
      </c>
      <c r="R151" s="198">
        <f>Q151*H151</f>
        <v>0</v>
      </c>
      <c r="S151" s="198">
        <v>0</v>
      </c>
      <c r="T151" s="19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0" t="s">
        <v>187</v>
      </c>
      <c r="AT151" s="200" t="s">
        <v>141</v>
      </c>
      <c r="AU151" s="200" t="s">
        <v>84</v>
      </c>
      <c r="AY151" s="18" t="s">
        <v>138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18" t="s">
        <v>82</v>
      </c>
      <c r="BK151" s="201">
        <f>ROUND(I151*H151,2)</f>
        <v>0</v>
      </c>
      <c r="BL151" s="18" t="s">
        <v>187</v>
      </c>
      <c r="BM151" s="200" t="s">
        <v>208</v>
      </c>
    </row>
    <row r="152" spans="1:65" s="2" customFormat="1" ht="11.25">
      <c r="A152" s="35"/>
      <c r="B152" s="36"/>
      <c r="C152" s="37"/>
      <c r="D152" s="202" t="s">
        <v>146</v>
      </c>
      <c r="E152" s="37"/>
      <c r="F152" s="203" t="s">
        <v>924</v>
      </c>
      <c r="G152" s="37"/>
      <c r="H152" s="37"/>
      <c r="I152" s="204"/>
      <c r="J152" s="37"/>
      <c r="K152" s="37"/>
      <c r="L152" s="40"/>
      <c r="M152" s="205"/>
      <c r="N152" s="206"/>
      <c r="O152" s="72"/>
      <c r="P152" s="72"/>
      <c r="Q152" s="72"/>
      <c r="R152" s="72"/>
      <c r="S152" s="72"/>
      <c r="T152" s="73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146</v>
      </c>
      <c r="AU152" s="18" t="s">
        <v>84</v>
      </c>
    </row>
    <row r="153" spans="1:65" s="2" customFormat="1" ht="21.75" customHeight="1">
      <c r="A153" s="35"/>
      <c r="B153" s="36"/>
      <c r="C153" s="188" t="s">
        <v>209</v>
      </c>
      <c r="D153" s="188" t="s">
        <v>141</v>
      </c>
      <c r="E153" s="189" t="s">
        <v>925</v>
      </c>
      <c r="F153" s="190" t="s">
        <v>926</v>
      </c>
      <c r="G153" s="191" t="s">
        <v>144</v>
      </c>
      <c r="H153" s="192">
        <v>1</v>
      </c>
      <c r="I153" s="193"/>
      <c r="J153" s="194">
        <f>ROUND(I153*H153,2)</f>
        <v>0</v>
      </c>
      <c r="K153" s="195"/>
      <c r="L153" s="40"/>
      <c r="M153" s="196" t="s">
        <v>1</v>
      </c>
      <c r="N153" s="197" t="s">
        <v>39</v>
      </c>
      <c r="O153" s="72"/>
      <c r="P153" s="198">
        <f>O153*H153</f>
        <v>0</v>
      </c>
      <c r="Q153" s="198">
        <v>0</v>
      </c>
      <c r="R153" s="198">
        <f>Q153*H153</f>
        <v>0</v>
      </c>
      <c r="S153" s="198">
        <v>0</v>
      </c>
      <c r="T153" s="199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0" t="s">
        <v>187</v>
      </c>
      <c r="AT153" s="200" t="s">
        <v>141</v>
      </c>
      <c r="AU153" s="200" t="s">
        <v>84</v>
      </c>
      <c r="AY153" s="18" t="s">
        <v>138</v>
      </c>
      <c r="BE153" s="201">
        <f>IF(N153="základní",J153,0)</f>
        <v>0</v>
      </c>
      <c r="BF153" s="201">
        <f>IF(N153="snížená",J153,0)</f>
        <v>0</v>
      </c>
      <c r="BG153" s="201">
        <f>IF(N153="zákl. přenesená",J153,0)</f>
        <v>0</v>
      </c>
      <c r="BH153" s="201">
        <f>IF(N153="sníž. přenesená",J153,0)</f>
        <v>0</v>
      </c>
      <c r="BI153" s="201">
        <f>IF(N153="nulová",J153,0)</f>
        <v>0</v>
      </c>
      <c r="BJ153" s="18" t="s">
        <v>82</v>
      </c>
      <c r="BK153" s="201">
        <f>ROUND(I153*H153,2)</f>
        <v>0</v>
      </c>
      <c r="BL153" s="18" t="s">
        <v>187</v>
      </c>
      <c r="BM153" s="200" t="s">
        <v>212</v>
      </c>
    </row>
    <row r="154" spans="1:65" s="2" customFormat="1" ht="11.25">
      <c r="A154" s="35"/>
      <c r="B154" s="36"/>
      <c r="C154" s="37"/>
      <c r="D154" s="202" t="s">
        <v>146</v>
      </c>
      <c r="E154" s="37"/>
      <c r="F154" s="203" t="s">
        <v>926</v>
      </c>
      <c r="G154" s="37"/>
      <c r="H154" s="37"/>
      <c r="I154" s="204"/>
      <c r="J154" s="37"/>
      <c r="K154" s="37"/>
      <c r="L154" s="40"/>
      <c r="M154" s="205"/>
      <c r="N154" s="206"/>
      <c r="O154" s="72"/>
      <c r="P154" s="72"/>
      <c r="Q154" s="72"/>
      <c r="R154" s="72"/>
      <c r="S154" s="72"/>
      <c r="T154" s="73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146</v>
      </c>
      <c r="AU154" s="18" t="s">
        <v>84</v>
      </c>
    </row>
    <row r="155" spans="1:65" s="2" customFormat="1" ht="16.5" customHeight="1">
      <c r="A155" s="35"/>
      <c r="B155" s="36"/>
      <c r="C155" s="188" t="s">
        <v>184</v>
      </c>
      <c r="D155" s="188" t="s">
        <v>141</v>
      </c>
      <c r="E155" s="189" t="s">
        <v>927</v>
      </c>
      <c r="F155" s="190" t="s">
        <v>928</v>
      </c>
      <c r="G155" s="191" t="s">
        <v>144</v>
      </c>
      <c r="H155" s="192">
        <v>1</v>
      </c>
      <c r="I155" s="193"/>
      <c r="J155" s="194">
        <f>ROUND(I155*H155,2)</f>
        <v>0</v>
      </c>
      <c r="K155" s="195"/>
      <c r="L155" s="40"/>
      <c r="M155" s="196" t="s">
        <v>1</v>
      </c>
      <c r="N155" s="197" t="s">
        <v>39</v>
      </c>
      <c r="O155" s="72"/>
      <c r="P155" s="198">
        <f>O155*H155</f>
        <v>0</v>
      </c>
      <c r="Q155" s="198">
        <v>0</v>
      </c>
      <c r="R155" s="198">
        <f>Q155*H155</f>
        <v>0</v>
      </c>
      <c r="S155" s="198">
        <v>0</v>
      </c>
      <c r="T155" s="199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0" t="s">
        <v>187</v>
      </c>
      <c r="AT155" s="200" t="s">
        <v>141</v>
      </c>
      <c r="AU155" s="200" t="s">
        <v>84</v>
      </c>
      <c r="AY155" s="18" t="s">
        <v>138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18" t="s">
        <v>82</v>
      </c>
      <c r="BK155" s="201">
        <f>ROUND(I155*H155,2)</f>
        <v>0</v>
      </c>
      <c r="BL155" s="18" t="s">
        <v>187</v>
      </c>
      <c r="BM155" s="200" t="s">
        <v>215</v>
      </c>
    </row>
    <row r="156" spans="1:65" s="2" customFormat="1" ht="11.25">
      <c r="A156" s="35"/>
      <c r="B156" s="36"/>
      <c r="C156" s="37"/>
      <c r="D156" s="202" t="s">
        <v>146</v>
      </c>
      <c r="E156" s="37"/>
      <c r="F156" s="203" t="s">
        <v>928</v>
      </c>
      <c r="G156" s="37"/>
      <c r="H156" s="37"/>
      <c r="I156" s="204"/>
      <c r="J156" s="37"/>
      <c r="K156" s="37"/>
      <c r="L156" s="40"/>
      <c r="M156" s="205"/>
      <c r="N156" s="206"/>
      <c r="O156" s="72"/>
      <c r="P156" s="72"/>
      <c r="Q156" s="72"/>
      <c r="R156" s="72"/>
      <c r="S156" s="72"/>
      <c r="T156" s="73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146</v>
      </c>
      <c r="AU156" s="18" t="s">
        <v>84</v>
      </c>
    </row>
    <row r="157" spans="1:65" s="2" customFormat="1" ht="21.75" customHeight="1">
      <c r="A157" s="35"/>
      <c r="B157" s="36"/>
      <c r="C157" s="239" t="s">
        <v>8</v>
      </c>
      <c r="D157" s="239" t="s">
        <v>162</v>
      </c>
      <c r="E157" s="240" t="s">
        <v>929</v>
      </c>
      <c r="F157" s="241" t="s">
        <v>930</v>
      </c>
      <c r="G157" s="242" t="s">
        <v>144</v>
      </c>
      <c r="H157" s="243">
        <v>1</v>
      </c>
      <c r="I157" s="244"/>
      <c r="J157" s="245">
        <f>ROUND(I157*H157,2)</f>
        <v>0</v>
      </c>
      <c r="K157" s="246"/>
      <c r="L157" s="247"/>
      <c r="M157" s="248" t="s">
        <v>1</v>
      </c>
      <c r="N157" s="249" t="s">
        <v>39</v>
      </c>
      <c r="O157" s="72"/>
      <c r="P157" s="198">
        <f>O157*H157</f>
        <v>0</v>
      </c>
      <c r="Q157" s="198">
        <v>0</v>
      </c>
      <c r="R157" s="198">
        <f>Q157*H157</f>
        <v>0</v>
      </c>
      <c r="S157" s="198">
        <v>0</v>
      </c>
      <c r="T157" s="199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0" t="s">
        <v>224</v>
      </c>
      <c r="AT157" s="200" t="s">
        <v>162</v>
      </c>
      <c r="AU157" s="200" t="s">
        <v>84</v>
      </c>
      <c r="AY157" s="18" t="s">
        <v>138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18" t="s">
        <v>82</v>
      </c>
      <c r="BK157" s="201">
        <f>ROUND(I157*H157,2)</f>
        <v>0</v>
      </c>
      <c r="BL157" s="18" t="s">
        <v>187</v>
      </c>
      <c r="BM157" s="200" t="s">
        <v>221</v>
      </c>
    </row>
    <row r="158" spans="1:65" s="2" customFormat="1" ht="19.5">
      <c r="A158" s="35"/>
      <c r="B158" s="36"/>
      <c r="C158" s="37"/>
      <c r="D158" s="202" t="s">
        <v>146</v>
      </c>
      <c r="E158" s="37"/>
      <c r="F158" s="203" t="s">
        <v>930</v>
      </c>
      <c r="G158" s="37"/>
      <c r="H158" s="37"/>
      <c r="I158" s="204"/>
      <c r="J158" s="37"/>
      <c r="K158" s="37"/>
      <c r="L158" s="40"/>
      <c r="M158" s="205"/>
      <c r="N158" s="206"/>
      <c r="O158" s="72"/>
      <c r="P158" s="72"/>
      <c r="Q158" s="72"/>
      <c r="R158" s="72"/>
      <c r="S158" s="72"/>
      <c r="T158" s="73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146</v>
      </c>
      <c r="AU158" s="18" t="s">
        <v>84</v>
      </c>
    </row>
    <row r="159" spans="1:65" s="2" customFormat="1" ht="21.75" customHeight="1">
      <c r="A159" s="35"/>
      <c r="B159" s="36"/>
      <c r="C159" s="188" t="s">
        <v>187</v>
      </c>
      <c r="D159" s="188" t="s">
        <v>141</v>
      </c>
      <c r="E159" s="189" t="s">
        <v>931</v>
      </c>
      <c r="F159" s="190" t="s">
        <v>932</v>
      </c>
      <c r="G159" s="191" t="s">
        <v>200</v>
      </c>
      <c r="H159" s="192">
        <v>9</v>
      </c>
      <c r="I159" s="193"/>
      <c r="J159" s="194">
        <f>ROUND(I159*H159,2)</f>
        <v>0</v>
      </c>
      <c r="K159" s="195"/>
      <c r="L159" s="40"/>
      <c r="M159" s="196" t="s">
        <v>1</v>
      </c>
      <c r="N159" s="197" t="s">
        <v>39</v>
      </c>
      <c r="O159" s="72"/>
      <c r="P159" s="198">
        <f>O159*H159</f>
        <v>0</v>
      </c>
      <c r="Q159" s="198">
        <v>0</v>
      </c>
      <c r="R159" s="198">
        <f>Q159*H159</f>
        <v>0</v>
      </c>
      <c r="S159" s="198">
        <v>0</v>
      </c>
      <c r="T159" s="19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0" t="s">
        <v>187</v>
      </c>
      <c r="AT159" s="200" t="s">
        <v>141</v>
      </c>
      <c r="AU159" s="200" t="s">
        <v>84</v>
      </c>
      <c r="AY159" s="18" t="s">
        <v>138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18" t="s">
        <v>82</v>
      </c>
      <c r="BK159" s="201">
        <f>ROUND(I159*H159,2)</f>
        <v>0</v>
      </c>
      <c r="BL159" s="18" t="s">
        <v>187</v>
      </c>
      <c r="BM159" s="200" t="s">
        <v>224</v>
      </c>
    </row>
    <row r="160" spans="1:65" s="2" customFormat="1" ht="11.25">
      <c r="A160" s="35"/>
      <c r="B160" s="36"/>
      <c r="C160" s="37"/>
      <c r="D160" s="202" t="s">
        <v>146</v>
      </c>
      <c r="E160" s="37"/>
      <c r="F160" s="203" t="s">
        <v>932</v>
      </c>
      <c r="G160" s="37"/>
      <c r="H160" s="37"/>
      <c r="I160" s="204"/>
      <c r="J160" s="37"/>
      <c r="K160" s="37"/>
      <c r="L160" s="40"/>
      <c r="M160" s="205"/>
      <c r="N160" s="206"/>
      <c r="O160" s="72"/>
      <c r="P160" s="72"/>
      <c r="Q160" s="72"/>
      <c r="R160" s="72"/>
      <c r="S160" s="72"/>
      <c r="T160" s="73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146</v>
      </c>
      <c r="AU160" s="18" t="s">
        <v>84</v>
      </c>
    </row>
    <row r="161" spans="1:65" s="2" customFormat="1" ht="16.5" customHeight="1">
      <c r="A161" s="35"/>
      <c r="B161" s="36"/>
      <c r="C161" s="188" t="s">
        <v>228</v>
      </c>
      <c r="D161" s="188" t="s">
        <v>141</v>
      </c>
      <c r="E161" s="189" t="s">
        <v>933</v>
      </c>
      <c r="F161" s="190" t="s">
        <v>934</v>
      </c>
      <c r="G161" s="191" t="s">
        <v>144</v>
      </c>
      <c r="H161" s="192">
        <v>2</v>
      </c>
      <c r="I161" s="193"/>
      <c r="J161" s="194">
        <f>ROUND(I161*H161,2)</f>
        <v>0</v>
      </c>
      <c r="K161" s="195"/>
      <c r="L161" s="40"/>
      <c r="M161" s="196" t="s">
        <v>1</v>
      </c>
      <c r="N161" s="197" t="s">
        <v>39</v>
      </c>
      <c r="O161" s="72"/>
      <c r="P161" s="198">
        <f>O161*H161</f>
        <v>0</v>
      </c>
      <c r="Q161" s="198">
        <v>0</v>
      </c>
      <c r="R161" s="198">
        <f>Q161*H161</f>
        <v>0</v>
      </c>
      <c r="S161" s="198">
        <v>0</v>
      </c>
      <c r="T161" s="199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0" t="s">
        <v>187</v>
      </c>
      <c r="AT161" s="200" t="s">
        <v>141</v>
      </c>
      <c r="AU161" s="200" t="s">
        <v>84</v>
      </c>
      <c r="AY161" s="18" t="s">
        <v>138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18" t="s">
        <v>82</v>
      </c>
      <c r="BK161" s="201">
        <f>ROUND(I161*H161,2)</f>
        <v>0</v>
      </c>
      <c r="BL161" s="18" t="s">
        <v>187</v>
      </c>
      <c r="BM161" s="200" t="s">
        <v>231</v>
      </c>
    </row>
    <row r="162" spans="1:65" s="2" customFormat="1" ht="11.25">
      <c r="A162" s="35"/>
      <c r="B162" s="36"/>
      <c r="C162" s="37"/>
      <c r="D162" s="202" t="s">
        <v>146</v>
      </c>
      <c r="E162" s="37"/>
      <c r="F162" s="203" t="s">
        <v>934</v>
      </c>
      <c r="G162" s="37"/>
      <c r="H162" s="37"/>
      <c r="I162" s="204"/>
      <c r="J162" s="37"/>
      <c r="K162" s="37"/>
      <c r="L162" s="40"/>
      <c r="M162" s="205"/>
      <c r="N162" s="206"/>
      <c r="O162" s="72"/>
      <c r="P162" s="72"/>
      <c r="Q162" s="72"/>
      <c r="R162" s="72"/>
      <c r="S162" s="72"/>
      <c r="T162" s="73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146</v>
      </c>
      <c r="AU162" s="18" t="s">
        <v>84</v>
      </c>
    </row>
    <row r="163" spans="1:65" s="2" customFormat="1" ht="16.5" customHeight="1">
      <c r="A163" s="35"/>
      <c r="B163" s="36"/>
      <c r="C163" s="188" t="s">
        <v>191</v>
      </c>
      <c r="D163" s="188" t="s">
        <v>141</v>
      </c>
      <c r="E163" s="189" t="s">
        <v>935</v>
      </c>
      <c r="F163" s="190" t="s">
        <v>936</v>
      </c>
      <c r="G163" s="191" t="s">
        <v>200</v>
      </c>
      <c r="H163" s="192">
        <v>20</v>
      </c>
      <c r="I163" s="193"/>
      <c r="J163" s="194">
        <f>ROUND(I163*H163,2)</f>
        <v>0</v>
      </c>
      <c r="K163" s="195"/>
      <c r="L163" s="40"/>
      <c r="M163" s="196" t="s">
        <v>1</v>
      </c>
      <c r="N163" s="197" t="s">
        <v>39</v>
      </c>
      <c r="O163" s="72"/>
      <c r="P163" s="198">
        <f>O163*H163</f>
        <v>0</v>
      </c>
      <c r="Q163" s="198">
        <v>0</v>
      </c>
      <c r="R163" s="198">
        <f>Q163*H163</f>
        <v>0</v>
      </c>
      <c r="S163" s="198">
        <v>0</v>
      </c>
      <c r="T163" s="199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0" t="s">
        <v>187</v>
      </c>
      <c r="AT163" s="200" t="s">
        <v>141</v>
      </c>
      <c r="AU163" s="200" t="s">
        <v>84</v>
      </c>
      <c r="AY163" s="18" t="s">
        <v>138</v>
      </c>
      <c r="BE163" s="201">
        <f>IF(N163="základní",J163,0)</f>
        <v>0</v>
      </c>
      <c r="BF163" s="201">
        <f>IF(N163="snížená",J163,0)</f>
        <v>0</v>
      </c>
      <c r="BG163" s="201">
        <f>IF(N163="zákl. přenesená",J163,0)</f>
        <v>0</v>
      </c>
      <c r="BH163" s="201">
        <f>IF(N163="sníž. přenesená",J163,0)</f>
        <v>0</v>
      </c>
      <c r="BI163" s="201">
        <f>IF(N163="nulová",J163,0)</f>
        <v>0</v>
      </c>
      <c r="BJ163" s="18" t="s">
        <v>82</v>
      </c>
      <c r="BK163" s="201">
        <f>ROUND(I163*H163,2)</f>
        <v>0</v>
      </c>
      <c r="BL163" s="18" t="s">
        <v>187</v>
      </c>
      <c r="BM163" s="200" t="s">
        <v>234</v>
      </c>
    </row>
    <row r="164" spans="1:65" s="2" customFormat="1" ht="11.25">
      <c r="A164" s="35"/>
      <c r="B164" s="36"/>
      <c r="C164" s="37"/>
      <c r="D164" s="202" t="s">
        <v>146</v>
      </c>
      <c r="E164" s="37"/>
      <c r="F164" s="203" t="s">
        <v>936</v>
      </c>
      <c r="G164" s="37"/>
      <c r="H164" s="37"/>
      <c r="I164" s="204"/>
      <c r="J164" s="37"/>
      <c r="K164" s="37"/>
      <c r="L164" s="40"/>
      <c r="M164" s="205"/>
      <c r="N164" s="206"/>
      <c r="O164" s="72"/>
      <c r="P164" s="72"/>
      <c r="Q164" s="72"/>
      <c r="R164" s="72"/>
      <c r="S164" s="72"/>
      <c r="T164" s="73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146</v>
      </c>
      <c r="AU164" s="18" t="s">
        <v>84</v>
      </c>
    </row>
    <row r="165" spans="1:65" s="2" customFormat="1" ht="21.75" customHeight="1">
      <c r="A165" s="35"/>
      <c r="B165" s="36"/>
      <c r="C165" s="188" t="s">
        <v>235</v>
      </c>
      <c r="D165" s="188" t="s">
        <v>141</v>
      </c>
      <c r="E165" s="189" t="s">
        <v>937</v>
      </c>
      <c r="F165" s="190" t="s">
        <v>938</v>
      </c>
      <c r="G165" s="191" t="s">
        <v>144</v>
      </c>
      <c r="H165" s="192">
        <v>1</v>
      </c>
      <c r="I165" s="193"/>
      <c r="J165" s="194">
        <f>ROUND(I165*H165,2)</f>
        <v>0</v>
      </c>
      <c r="K165" s="195"/>
      <c r="L165" s="40"/>
      <c r="M165" s="196" t="s">
        <v>1</v>
      </c>
      <c r="N165" s="197" t="s">
        <v>39</v>
      </c>
      <c r="O165" s="72"/>
      <c r="P165" s="198">
        <f>O165*H165</f>
        <v>0</v>
      </c>
      <c r="Q165" s="198">
        <v>0</v>
      </c>
      <c r="R165" s="198">
        <f>Q165*H165</f>
        <v>0</v>
      </c>
      <c r="S165" s="198">
        <v>0</v>
      </c>
      <c r="T165" s="199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0" t="s">
        <v>187</v>
      </c>
      <c r="AT165" s="200" t="s">
        <v>141</v>
      </c>
      <c r="AU165" s="200" t="s">
        <v>84</v>
      </c>
      <c r="AY165" s="18" t="s">
        <v>138</v>
      </c>
      <c r="BE165" s="201">
        <f>IF(N165="základní",J165,0)</f>
        <v>0</v>
      </c>
      <c r="BF165" s="201">
        <f>IF(N165="snížená",J165,0)</f>
        <v>0</v>
      </c>
      <c r="BG165" s="201">
        <f>IF(N165="zákl. přenesená",J165,0)</f>
        <v>0</v>
      </c>
      <c r="BH165" s="201">
        <f>IF(N165="sníž. přenesená",J165,0)</f>
        <v>0</v>
      </c>
      <c r="BI165" s="201">
        <f>IF(N165="nulová",J165,0)</f>
        <v>0</v>
      </c>
      <c r="BJ165" s="18" t="s">
        <v>82</v>
      </c>
      <c r="BK165" s="201">
        <f>ROUND(I165*H165,2)</f>
        <v>0</v>
      </c>
      <c r="BL165" s="18" t="s">
        <v>187</v>
      </c>
      <c r="BM165" s="200" t="s">
        <v>239</v>
      </c>
    </row>
    <row r="166" spans="1:65" s="2" customFormat="1" ht="19.5">
      <c r="A166" s="35"/>
      <c r="B166" s="36"/>
      <c r="C166" s="37"/>
      <c r="D166" s="202" t="s">
        <v>146</v>
      </c>
      <c r="E166" s="37"/>
      <c r="F166" s="203" t="s">
        <v>938</v>
      </c>
      <c r="G166" s="37"/>
      <c r="H166" s="37"/>
      <c r="I166" s="204"/>
      <c r="J166" s="37"/>
      <c r="K166" s="37"/>
      <c r="L166" s="40"/>
      <c r="M166" s="205"/>
      <c r="N166" s="206"/>
      <c r="O166" s="72"/>
      <c r="P166" s="72"/>
      <c r="Q166" s="72"/>
      <c r="R166" s="72"/>
      <c r="S166" s="72"/>
      <c r="T166" s="73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146</v>
      </c>
      <c r="AU166" s="18" t="s">
        <v>84</v>
      </c>
    </row>
    <row r="167" spans="1:65" s="2" customFormat="1" ht="21.75" customHeight="1">
      <c r="A167" s="35"/>
      <c r="B167" s="36"/>
      <c r="C167" s="188" t="s">
        <v>194</v>
      </c>
      <c r="D167" s="188" t="s">
        <v>141</v>
      </c>
      <c r="E167" s="189" t="s">
        <v>939</v>
      </c>
      <c r="F167" s="190" t="s">
        <v>940</v>
      </c>
      <c r="G167" s="191" t="s">
        <v>144</v>
      </c>
      <c r="H167" s="192">
        <v>2</v>
      </c>
      <c r="I167" s="193"/>
      <c r="J167" s="194">
        <f>ROUND(I167*H167,2)</f>
        <v>0</v>
      </c>
      <c r="K167" s="195"/>
      <c r="L167" s="40"/>
      <c r="M167" s="196" t="s">
        <v>1</v>
      </c>
      <c r="N167" s="197" t="s">
        <v>39</v>
      </c>
      <c r="O167" s="72"/>
      <c r="P167" s="198">
        <f>O167*H167</f>
        <v>0</v>
      </c>
      <c r="Q167" s="198">
        <v>0</v>
      </c>
      <c r="R167" s="198">
        <f>Q167*H167</f>
        <v>0</v>
      </c>
      <c r="S167" s="198">
        <v>0</v>
      </c>
      <c r="T167" s="199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00" t="s">
        <v>187</v>
      </c>
      <c r="AT167" s="200" t="s">
        <v>141</v>
      </c>
      <c r="AU167" s="200" t="s">
        <v>84</v>
      </c>
      <c r="AY167" s="18" t="s">
        <v>138</v>
      </c>
      <c r="BE167" s="201">
        <f>IF(N167="základní",J167,0)</f>
        <v>0</v>
      </c>
      <c r="BF167" s="201">
        <f>IF(N167="snížená",J167,0)</f>
        <v>0</v>
      </c>
      <c r="BG167" s="201">
        <f>IF(N167="zákl. přenesená",J167,0)</f>
        <v>0</v>
      </c>
      <c r="BH167" s="201">
        <f>IF(N167="sníž. přenesená",J167,0)</f>
        <v>0</v>
      </c>
      <c r="BI167" s="201">
        <f>IF(N167="nulová",J167,0)</f>
        <v>0</v>
      </c>
      <c r="BJ167" s="18" t="s">
        <v>82</v>
      </c>
      <c r="BK167" s="201">
        <f>ROUND(I167*H167,2)</f>
        <v>0</v>
      </c>
      <c r="BL167" s="18" t="s">
        <v>187</v>
      </c>
      <c r="BM167" s="200" t="s">
        <v>242</v>
      </c>
    </row>
    <row r="168" spans="1:65" s="2" customFormat="1" ht="19.5">
      <c r="A168" s="35"/>
      <c r="B168" s="36"/>
      <c r="C168" s="37"/>
      <c r="D168" s="202" t="s">
        <v>146</v>
      </c>
      <c r="E168" s="37"/>
      <c r="F168" s="203" t="s">
        <v>940</v>
      </c>
      <c r="G168" s="37"/>
      <c r="H168" s="37"/>
      <c r="I168" s="204"/>
      <c r="J168" s="37"/>
      <c r="K168" s="37"/>
      <c r="L168" s="40"/>
      <c r="M168" s="205"/>
      <c r="N168" s="206"/>
      <c r="O168" s="72"/>
      <c r="P168" s="72"/>
      <c r="Q168" s="72"/>
      <c r="R168" s="72"/>
      <c r="S168" s="72"/>
      <c r="T168" s="73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146</v>
      </c>
      <c r="AU168" s="18" t="s">
        <v>84</v>
      </c>
    </row>
    <row r="169" spans="1:65" s="2" customFormat="1" ht="16.5" customHeight="1">
      <c r="A169" s="35"/>
      <c r="B169" s="36"/>
      <c r="C169" s="188" t="s">
        <v>7</v>
      </c>
      <c r="D169" s="188" t="s">
        <v>141</v>
      </c>
      <c r="E169" s="189" t="s">
        <v>941</v>
      </c>
      <c r="F169" s="190" t="s">
        <v>942</v>
      </c>
      <c r="G169" s="191" t="s">
        <v>144</v>
      </c>
      <c r="H169" s="192">
        <v>1</v>
      </c>
      <c r="I169" s="193"/>
      <c r="J169" s="194">
        <f>ROUND(I169*H169,2)</f>
        <v>0</v>
      </c>
      <c r="K169" s="195"/>
      <c r="L169" s="40"/>
      <c r="M169" s="196" t="s">
        <v>1</v>
      </c>
      <c r="N169" s="197" t="s">
        <v>39</v>
      </c>
      <c r="O169" s="72"/>
      <c r="P169" s="198">
        <f>O169*H169</f>
        <v>0</v>
      </c>
      <c r="Q169" s="198">
        <v>0</v>
      </c>
      <c r="R169" s="198">
        <f>Q169*H169</f>
        <v>0</v>
      </c>
      <c r="S169" s="198">
        <v>0</v>
      </c>
      <c r="T169" s="199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00" t="s">
        <v>187</v>
      </c>
      <c r="AT169" s="200" t="s">
        <v>141</v>
      </c>
      <c r="AU169" s="200" t="s">
        <v>84</v>
      </c>
      <c r="AY169" s="18" t="s">
        <v>138</v>
      </c>
      <c r="BE169" s="201">
        <f>IF(N169="základní",J169,0)</f>
        <v>0</v>
      </c>
      <c r="BF169" s="201">
        <f>IF(N169="snížená",J169,0)</f>
        <v>0</v>
      </c>
      <c r="BG169" s="201">
        <f>IF(N169="zákl. přenesená",J169,0)</f>
        <v>0</v>
      </c>
      <c r="BH169" s="201">
        <f>IF(N169="sníž. přenesená",J169,0)</f>
        <v>0</v>
      </c>
      <c r="BI169" s="201">
        <f>IF(N169="nulová",J169,0)</f>
        <v>0</v>
      </c>
      <c r="BJ169" s="18" t="s">
        <v>82</v>
      </c>
      <c r="BK169" s="201">
        <f>ROUND(I169*H169,2)</f>
        <v>0</v>
      </c>
      <c r="BL169" s="18" t="s">
        <v>187</v>
      </c>
      <c r="BM169" s="200" t="s">
        <v>245</v>
      </c>
    </row>
    <row r="170" spans="1:65" s="2" customFormat="1" ht="11.25">
      <c r="A170" s="35"/>
      <c r="B170" s="36"/>
      <c r="C170" s="37"/>
      <c r="D170" s="202" t="s">
        <v>146</v>
      </c>
      <c r="E170" s="37"/>
      <c r="F170" s="203" t="s">
        <v>942</v>
      </c>
      <c r="G170" s="37"/>
      <c r="H170" s="37"/>
      <c r="I170" s="204"/>
      <c r="J170" s="37"/>
      <c r="K170" s="37"/>
      <c r="L170" s="40"/>
      <c r="M170" s="205"/>
      <c r="N170" s="206"/>
      <c r="O170" s="72"/>
      <c r="P170" s="72"/>
      <c r="Q170" s="72"/>
      <c r="R170" s="72"/>
      <c r="S170" s="72"/>
      <c r="T170" s="73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8" t="s">
        <v>146</v>
      </c>
      <c r="AU170" s="18" t="s">
        <v>84</v>
      </c>
    </row>
    <row r="171" spans="1:65" s="2" customFormat="1" ht="16.5" customHeight="1">
      <c r="A171" s="35"/>
      <c r="B171" s="36"/>
      <c r="C171" s="188" t="s">
        <v>201</v>
      </c>
      <c r="D171" s="188" t="s">
        <v>141</v>
      </c>
      <c r="E171" s="189" t="s">
        <v>943</v>
      </c>
      <c r="F171" s="190" t="s">
        <v>944</v>
      </c>
      <c r="G171" s="191" t="s">
        <v>144</v>
      </c>
      <c r="H171" s="192">
        <v>1</v>
      </c>
      <c r="I171" s="193"/>
      <c r="J171" s="194">
        <f>ROUND(I171*H171,2)</f>
        <v>0</v>
      </c>
      <c r="K171" s="195"/>
      <c r="L171" s="40"/>
      <c r="M171" s="196" t="s">
        <v>1</v>
      </c>
      <c r="N171" s="197" t="s">
        <v>39</v>
      </c>
      <c r="O171" s="72"/>
      <c r="P171" s="198">
        <f>O171*H171</f>
        <v>0</v>
      </c>
      <c r="Q171" s="198">
        <v>0</v>
      </c>
      <c r="R171" s="198">
        <f>Q171*H171</f>
        <v>0</v>
      </c>
      <c r="S171" s="198">
        <v>0</v>
      </c>
      <c r="T171" s="199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0" t="s">
        <v>187</v>
      </c>
      <c r="AT171" s="200" t="s">
        <v>141</v>
      </c>
      <c r="AU171" s="200" t="s">
        <v>84</v>
      </c>
      <c r="AY171" s="18" t="s">
        <v>138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18" t="s">
        <v>82</v>
      </c>
      <c r="BK171" s="201">
        <f>ROUND(I171*H171,2)</f>
        <v>0</v>
      </c>
      <c r="BL171" s="18" t="s">
        <v>187</v>
      </c>
      <c r="BM171" s="200" t="s">
        <v>249</v>
      </c>
    </row>
    <row r="172" spans="1:65" s="2" customFormat="1" ht="11.25">
      <c r="A172" s="35"/>
      <c r="B172" s="36"/>
      <c r="C172" s="37"/>
      <c r="D172" s="202" t="s">
        <v>146</v>
      </c>
      <c r="E172" s="37"/>
      <c r="F172" s="203" t="s">
        <v>944</v>
      </c>
      <c r="G172" s="37"/>
      <c r="H172" s="37"/>
      <c r="I172" s="204"/>
      <c r="J172" s="37"/>
      <c r="K172" s="37"/>
      <c r="L172" s="40"/>
      <c r="M172" s="205"/>
      <c r="N172" s="206"/>
      <c r="O172" s="72"/>
      <c r="P172" s="72"/>
      <c r="Q172" s="72"/>
      <c r="R172" s="72"/>
      <c r="S172" s="72"/>
      <c r="T172" s="73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146</v>
      </c>
      <c r="AU172" s="18" t="s">
        <v>84</v>
      </c>
    </row>
    <row r="173" spans="1:65" s="12" customFormat="1" ht="25.9" customHeight="1">
      <c r="B173" s="172"/>
      <c r="C173" s="173"/>
      <c r="D173" s="174" t="s">
        <v>73</v>
      </c>
      <c r="E173" s="175" t="s">
        <v>945</v>
      </c>
      <c r="F173" s="175" t="s">
        <v>946</v>
      </c>
      <c r="G173" s="173"/>
      <c r="H173" s="173"/>
      <c r="I173" s="176"/>
      <c r="J173" s="177">
        <f>BK173</f>
        <v>0</v>
      </c>
      <c r="K173" s="173"/>
      <c r="L173" s="178"/>
      <c r="M173" s="179"/>
      <c r="N173" s="180"/>
      <c r="O173" s="180"/>
      <c r="P173" s="181">
        <f>SUM(P174:P197)</f>
        <v>0</v>
      </c>
      <c r="Q173" s="180"/>
      <c r="R173" s="181">
        <f>SUM(R174:R197)</f>
        <v>0</v>
      </c>
      <c r="S173" s="180"/>
      <c r="T173" s="182">
        <f>SUM(T174:T197)</f>
        <v>0</v>
      </c>
      <c r="AR173" s="183" t="s">
        <v>84</v>
      </c>
      <c r="AT173" s="184" t="s">
        <v>73</v>
      </c>
      <c r="AU173" s="184" t="s">
        <v>74</v>
      </c>
      <c r="AY173" s="183" t="s">
        <v>138</v>
      </c>
      <c r="BK173" s="185">
        <f>SUM(BK174:BK197)</f>
        <v>0</v>
      </c>
    </row>
    <row r="174" spans="1:65" s="2" customFormat="1" ht="21.75" customHeight="1">
      <c r="A174" s="35"/>
      <c r="B174" s="36"/>
      <c r="C174" s="188" t="s">
        <v>250</v>
      </c>
      <c r="D174" s="188" t="s">
        <v>141</v>
      </c>
      <c r="E174" s="189" t="s">
        <v>947</v>
      </c>
      <c r="F174" s="190" t="s">
        <v>948</v>
      </c>
      <c r="G174" s="191" t="s">
        <v>200</v>
      </c>
      <c r="H174" s="192">
        <v>12</v>
      </c>
      <c r="I174" s="193"/>
      <c r="J174" s="194">
        <f>ROUND(I174*H174,2)</f>
        <v>0</v>
      </c>
      <c r="K174" s="195"/>
      <c r="L174" s="40"/>
      <c r="M174" s="196" t="s">
        <v>1</v>
      </c>
      <c r="N174" s="197" t="s">
        <v>39</v>
      </c>
      <c r="O174" s="72"/>
      <c r="P174" s="198">
        <f>O174*H174</f>
        <v>0</v>
      </c>
      <c r="Q174" s="198">
        <v>0</v>
      </c>
      <c r="R174" s="198">
        <f>Q174*H174</f>
        <v>0</v>
      </c>
      <c r="S174" s="198">
        <v>0</v>
      </c>
      <c r="T174" s="199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0" t="s">
        <v>187</v>
      </c>
      <c r="AT174" s="200" t="s">
        <v>141</v>
      </c>
      <c r="AU174" s="200" t="s">
        <v>82</v>
      </c>
      <c r="AY174" s="18" t="s">
        <v>138</v>
      </c>
      <c r="BE174" s="201">
        <f>IF(N174="základní",J174,0)</f>
        <v>0</v>
      </c>
      <c r="BF174" s="201">
        <f>IF(N174="snížená",J174,0)</f>
        <v>0</v>
      </c>
      <c r="BG174" s="201">
        <f>IF(N174="zákl. přenesená",J174,0)</f>
        <v>0</v>
      </c>
      <c r="BH174" s="201">
        <f>IF(N174="sníž. přenesená",J174,0)</f>
        <v>0</v>
      </c>
      <c r="BI174" s="201">
        <f>IF(N174="nulová",J174,0)</f>
        <v>0</v>
      </c>
      <c r="BJ174" s="18" t="s">
        <v>82</v>
      </c>
      <c r="BK174" s="201">
        <f>ROUND(I174*H174,2)</f>
        <v>0</v>
      </c>
      <c r="BL174" s="18" t="s">
        <v>187</v>
      </c>
      <c r="BM174" s="200" t="s">
        <v>253</v>
      </c>
    </row>
    <row r="175" spans="1:65" s="2" customFormat="1" ht="19.5">
      <c r="A175" s="35"/>
      <c r="B175" s="36"/>
      <c r="C175" s="37"/>
      <c r="D175" s="202" t="s">
        <v>146</v>
      </c>
      <c r="E175" s="37"/>
      <c r="F175" s="203" t="s">
        <v>948</v>
      </c>
      <c r="G175" s="37"/>
      <c r="H175" s="37"/>
      <c r="I175" s="204"/>
      <c r="J175" s="37"/>
      <c r="K175" s="37"/>
      <c r="L175" s="40"/>
      <c r="M175" s="205"/>
      <c r="N175" s="206"/>
      <c r="O175" s="72"/>
      <c r="P175" s="72"/>
      <c r="Q175" s="72"/>
      <c r="R175" s="72"/>
      <c r="S175" s="72"/>
      <c r="T175" s="73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146</v>
      </c>
      <c r="AU175" s="18" t="s">
        <v>82</v>
      </c>
    </row>
    <row r="176" spans="1:65" s="2" customFormat="1" ht="21.75" customHeight="1">
      <c r="A176" s="35"/>
      <c r="B176" s="36"/>
      <c r="C176" s="188" t="s">
        <v>208</v>
      </c>
      <c r="D176" s="188" t="s">
        <v>141</v>
      </c>
      <c r="E176" s="189" t="s">
        <v>949</v>
      </c>
      <c r="F176" s="190" t="s">
        <v>950</v>
      </c>
      <c r="G176" s="191" t="s">
        <v>200</v>
      </c>
      <c r="H176" s="192">
        <v>32</v>
      </c>
      <c r="I176" s="193"/>
      <c r="J176" s="194">
        <f>ROUND(I176*H176,2)</f>
        <v>0</v>
      </c>
      <c r="K176" s="195"/>
      <c r="L176" s="40"/>
      <c r="M176" s="196" t="s">
        <v>1</v>
      </c>
      <c r="N176" s="197" t="s">
        <v>39</v>
      </c>
      <c r="O176" s="72"/>
      <c r="P176" s="198">
        <f>O176*H176</f>
        <v>0</v>
      </c>
      <c r="Q176" s="198">
        <v>0</v>
      </c>
      <c r="R176" s="198">
        <f>Q176*H176</f>
        <v>0</v>
      </c>
      <c r="S176" s="198">
        <v>0</v>
      </c>
      <c r="T176" s="199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0" t="s">
        <v>187</v>
      </c>
      <c r="AT176" s="200" t="s">
        <v>141</v>
      </c>
      <c r="AU176" s="200" t="s">
        <v>82</v>
      </c>
      <c r="AY176" s="18" t="s">
        <v>138</v>
      </c>
      <c r="BE176" s="201">
        <f>IF(N176="základní",J176,0)</f>
        <v>0</v>
      </c>
      <c r="BF176" s="201">
        <f>IF(N176="snížená",J176,0)</f>
        <v>0</v>
      </c>
      <c r="BG176" s="201">
        <f>IF(N176="zákl. přenesená",J176,0)</f>
        <v>0</v>
      </c>
      <c r="BH176" s="201">
        <f>IF(N176="sníž. přenesená",J176,0)</f>
        <v>0</v>
      </c>
      <c r="BI176" s="201">
        <f>IF(N176="nulová",J176,0)</f>
        <v>0</v>
      </c>
      <c r="BJ176" s="18" t="s">
        <v>82</v>
      </c>
      <c r="BK176" s="201">
        <f>ROUND(I176*H176,2)</f>
        <v>0</v>
      </c>
      <c r="BL176" s="18" t="s">
        <v>187</v>
      </c>
      <c r="BM176" s="200" t="s">
        <v>257</v>
      </c>
    </row>
    <row r="177" spans="1:65" s="2" customFormat="1" ht="19.5">
      <c r="A177" s="35"/>
      <c r="B177" s="36"/>
      <c r="C177" s="37"/>
      <c r="D177" s="202" t="s">
        <v>146</v>
      </c>
      <c r="E177" s="37"/>
      <c r="F177" s="203" t="s">
        <v>950</v>
      </c>
      <c r="G177" s="37"/>
      <c r="H177" s="37"/>
      <c r="I177" s="204"/>
      <c r="J177" s="37"/>
      <c r="K177" s="37"/>
      <c r="L177" s="40"/>
      <c r="M177" s="205"/>
      <c r="N177" s="206"/>
      <c r="O177" s="72"/>
      <c r="P177" s="72"/>
      <c r="Q177" s="72"/>
      <c r="R177" s="72"/>
      <c r="S177" s="72"/>
      <c r="T177" s="73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146</v>
      </c>
      <c r="AU177" s="18" t="s">
        <v>82</v>
      </c>
    </row>
    <row r="178" spans="1:65" s="2" customFormat="1" ht="33" customHeight="1">
      <c r="A178" s="35"/>
      <c r="B178" s="36"/>
      <c r="C178" s="188" t="s">
        <v>259</v>
      </c>
      <c r="D178" s="188" t="s">
        <v>141</v>
      </c>
      <c r="E178" s="189" t="s">
        <v>951</v>
      </c>
      <c r="F178" s="190" t="s">
        <v>952</v>
      </c>
      <c r="G178" s="191" t="s">
        <v>200</v>
      </c>
      <c r="H178" s="192">
        <v>12</v>
      </c>
      <c r="I178" s="193"/>
      <c r="J178" s="194">
        <f>ROUND(I178*H178,2)</f>
        <v>0</v>
      </c>
      <c r="K178" s="195"/>
      <c r="L178" s="40"/>
      <c r="M178" s="196" t="s">
        <v>1</v>
      </c>
      <c r="N178" s="197" t="s">
        <v>39</v>
      </c>
      <c r="O178" s="72"/>
      <c r="P178" s="198">
        <f>O178*H178</f>
        <v>0</v>
      </c>
      <c r="Q178" s="198">
        <v>0</v>
      </c>
      <c r="R178" s="198">
        <f>Q178*H178</f>
        <v>0</v>
      </c>
      <c r="S178" s="198">
        <v>0</v>
      </c>
      <c r="T178" s="199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0" t="s">
        <v>187</v>
      </c>
      <c r="AT178" s="200" t="s">
        <v>141</v>
      </c>
      <c r="AU178" s="200" t="s">
        <v>82</v>
      </c>
      <c r="AY178" s="18" t="s">
        <v>138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18" t="s">
        <v>82</v>
      </c>
      <c r="BK178" s="201">
        <f>ROUND(I178*H178,2)</f>
        <v>0</v>
      </c>
      <c r="BL178" s="18" t="s">
        <v>187</v>
      </c>
      <c r="BM178" s="200" t="s">
        <v>262</v>
      </c>
    </row>
    <row r="179" spans="1:65" s="2" customFormat="1" ht="19.5">
      <c r="A179" s="35"/>
      <c r="B179" s="36"/>
      <c r="C179" s="37"/>
      <c r="D179" s="202" t="s">
        <v>146</v>
      </c>
      <c r="E179" s="37"/>
      <c r="F179" s="203" t="s">
        <v>952</v>
      </c>
      <c r="G179" s="37"/>
      <c r="H179" s="37"/>
      <c r="I179" s="204"/>
      <c r="J179" s="37"/>
      <c r="K179" s="37"/>
      <c r="L179" s="40"/>
      <c r="M179" s="205"/>
      <c r="N179" s="206"/>
      <c r="O179" s="72"/>
      <c r="P179" s="72"/>
      <c r="Q179" s="72"/>
      <c r="R179" s="72"/>
      <c r="S179" s="72"/>
      <c r="T179" s="73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146</v>
      </c>
      <c r="AU179" s="18" t="s">
        <v>82</v>
      </c>
    </row>
    <row r="180" spans="1:65" s="2" customFormat="1" ht="33" customHeight="1">
      <c r="A180" s="35"/>
      <c r="B180" s="36"/>
      <c r="C180" s="188" t="s">
        <v>212</v>
      </c>
      <c r="D180" s="188" t="s">
        <v>141</v>
      </c>
      <c r="E180" s="189" t="s">
        <v>953</v>
      </c>
      <c r="F180" s="190" t="s">
        <v>954</v>
      </c>
      <c r="G180" s="191" t="s">
        <v>200</v>
      </c>
      <c r="H180" s="192">
        <v>32</v>
      </c>
      <c r="I180" s="193"/>
      <c r="J180" s="194">
        <f>ROUND(I180*H180,2)</f>
        <v>0</v>
      </c>
      <c r="K180" s="195"/>
      <c r="L180" s="40"/>
      <c r="M180" s="196" t="s">
        <v>1</v>
      </c>
      <c r="N180" s="197" t="s">
        <v>39</v>
      </c>
      <c r="O180" s="72"/>
      <c r="P180" s="198">
        <f>O180*H180</f>
        <v>0</v>
      </c>
      <c r="Q180" s="198">
        <v>0</v>
      </c>
      <c r="R180" s="198">
        <f>Q180*H180</f>
        <v>0</v>
      </c>
      <c r="S180" s="198">
        <v>0</v>
      </c>
      <c r="T180" s="199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0" t="s">
        <v>187</v>
      </c>
      <c r="AT180" s="200" t="s">
        <v>141</v>
      </c>
      <c r="AU180" s="200" t="s">
        <v>82</v>
      </c>
      <c r="AY180" s="18" t="s">
        <v>138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18" t="s">
        <v>82</v>
      </c>
      <c r="BK180" s="201">
        <f>ROUND(I180*H180,2)</f>
        <v>0</v>
      </c>
      <c r="BL180" s="18" t="s">
        <v>187</v>
      </c>
      <c r="BM180" s="200" t="s">
        <v>265</v>
      </c>
    </row>
    <row r="181" spans="1:65" s="2" customFormat="1" ht="19.5">
      <c r="A181" s="35"/>
      <c r="B181" s="36"/>
      <c r="C181" s="37"/>
      <c r="D181" s="202" t="s">
        <v>146</v>
      </c>
      <c r="E181" s="37"/>
      <c r="F181" s="203" t="s">
        <v>954</v>
      </c>
      <c r="G181" s="37"/>
      <c r="H181" s="37"/>
      <c r="I181" s="204"/>
      <c r="J181" s="37"/>
      <c r="K181" s="37"/>
      <c r="L181" s="40"/>
      <c r="M181" s="205"/>
      <c r="N181" s="206"/>
      <c r="O181" s="72"/>
      <c r="P181" s="72"/>
      <c r="Q181" s="72"/>
      <c r="R181" s="72"/>
      <c r="S181" s="72"/>
      <c r="T181" s="73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146</v>
      </c>
      <c r="AU181" s="18" t="s">
        <v>82</v>
      </c>
    </row>
    <row r="182" spans="1:65" s="2" customFormat="1" ht="21.75" customHeight="1">
      <c r="A182" s="35"/>
      <c r="B182" s="36"/>
      <c r="C182" s="188" t="s">
        <v>266</v>
      </c>
      <c r="D182" s="188" t="s">
        <v>141</v>
      </c>
      <c r="E182" s="189" t="s">
        <v>955</v>
      </c>
      <c r="F182" s="190" t="s">
        <v>956</v>
      </c>
      <c r="G182" s="191" t="s">
        <v>144</v>
      </c>
      <c r="H182" s="192">
        <v>9</v>
      </c>
      <c r="I182" s="193"/>
      <c r="J182" s="194">
        <f>ROUND(I182*H182,2)</f>
        <v>0</v>
      </c>
      <c r="K182" s="195"/>
      <c r="L182" s="40"/>
      <c r="M182" s="196" t="s">
        <v>1</v>
      </c>
      <c r="N182" s="197" t="s">
        <v>39</v>
      </c>
      <c r="O182" s="72"/>
      <c r="P182" s="198">
        <f>O182*H182</f>
        <v>0</v>
      </c>
      <c r="Q182" s="198">
        <v>0</v>
      </c>
      <c r="R182" s="198">
        <f>Q182*H182</f>
        <v>0</v>
      </c>
      <c r="S182" s="198">
        <v>0</v>
      </c>
      <c r="T182" s="199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0" t="s">
        <v>187</v>
      </c>
      <c r="AT182" s="200" t="s">
        <v>141</v>
      </c>
      <c r="AU182" s="200" t="s">
        <v>82</v>
      </c>
      <c r="AY182" s="18" t="s">
        <v>138</v>
      </c>
      <c r="BE182" s="201">
        <f>IF(N182="základní",J182,0)</f>
        <v>0</v>
      </c>
      <c r="BF182" s="201">
        <f>IF(N182="snížená",J182,0)</f>
        <v>0</v>
      </c>
      <c r="BG182" s="201">
        <f>IF(N182="zákl. přenesená",J182,0)</f>
        <v>0</v>
      </c>
      <c r="BH182" s="201">
        <f>IF(N182="sníž. přenesená",J182,0)</f>
        <v>0</v>
      </c>
      <c r="BI182" s="201">
        <f>IF(N182="nulová",J182,0)</f>
        <v>0</v>
      </c>
      <c r="BJ182" s="18" t="s">
        <v>82</v>
      </c>
      <c r="BK182" s="201">
        <f>ROUND(I182*H182,2)</f>
        <v>0</v>
      </c>
      <c r="BL182" s="18" t="s">
        <v>187</v>
      </c>
      <c r="BM182" s="200" t="s">
        <v>269</v>
      </c>
    </row>
    <row r="183" spans="1:65" s="2" customFormat="1" ht="11.25">
      <c r="A183" s="35"/>
      <c r="B183" s="36"/>
      <c r="C183" s="37"/>
      <c r="D183" s="202" t="s">
        <v>146</v>
      </c>
      <c r="E183" s="37"/>
      <c r="F183" s="203" t="s">
        <v>956</v>
      </c>
      <c r="G183" s="37"/>
      <c r="H183" s="37"/>
      <c r="I183" s="204"/>
      <c r="J183" s="37"/>
      <c r="K183" s="37"/>
      <c r="L183" s="40"/>
      <c r="M183" s="205"/>
      <c r="N183" s="206"/>
      <c r="O183" s="72"/>
      <c r="P183" s="72"/>
      <c r="Q183" s="72"/>
      <c r="R183" s="72"/>
      <c r="S183" s="72"/>
      <c r="T183" s="73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146</v>
      </c>
      <c r="AU183" s="18" t="s">
        <v>82</v>
      </c>
    </row>
    <row r="184" spans="1:65" s="2" customFormat="1" ht="21.75" customHeight="1">
      <c r="A184" s="35"/>
      <c r="B184" s="36"/>
      <c r="C184" s="188" t="s">
        <v>215</v>
      </c>
      <c r="D184" s="188" t="s">
        <v>141</v>
      </c>
      <c r="E184" s="189" t="s">
        <v>957</v>
      </c>
      <c r="F184" s="190" t="s">
        <v>958</v>
      </c>
      <c r="G184" s="191" t="s">
        <v>144</v>
      </c>
      <c r="H184" s="192">
        <v>4</v>
      </c>
      <c r="I184" s="193"/>
      <c r="J184" s="194">
        <f>ROUND(I184*H184,2)</f>
        <v>0</v>
      </c>
      <c r="K184" s="195"/>
      <c r="L184" s="40"/>
      <c r="M184" s="196" t="s">
        <v>1</v>
      </c>
      <c r="N184" s="197" t="s">
        <v>39</v>
      </c>
      <c r="O184" s="72"/>
      <c r="P184" s="198">
        <f>O184*H184</f>
        <v>0</v>
      </c>
      <c r="Q184" s="198">
        <v>0</v>
      </c>
      <c r="R184" s="198">
        <f>Q184*H184</f>
        <v>0</v>
      </c>
      <c r="S184" s="198">
        <v>0</v>
      </c>
      <c r="T184" s="199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00" t="s">
        <v>187</v>
      </c>
      <c r="AT184" s="200" t="s">
        <v>141</v>
      </c>
      <c r="AU184" s="200" t="s">
        <v>82</v>
      </c>
      <c r="AY184" s="18" t="s">
        <v>138</v>
      </c>
      <c r="BE184" s="201">
        <f>IF(N184="základní",J184,0)</f>
        <v>0</v>
      </c>
      <c r="BF184" s="201">
        <f>IF(N184="snížená",J184,0)</f>
        <v>0</v>
      </c>
      <c r="BG184" s="201">
        <f>IF(N184="zákl. přenesená",J184,0)</f>
        <v>0</v>
      </c>
      <c r="BH184" s="201">
        <f>IF(N184="sníž. přenesená",J184,0)</f>
        <v>0</v>
      </c>
      <c r="BI184" s="201">
        <f>IF(N184="nulová",J184,0)</f>
        <v>0</v>
      </c>
      <c r="BJ184" s="18" t="s">
        <v>82</v>
      </c>
      <c r="BK184" s="201">
        <f>ROUND(I184*H184,2)</f>
        <v>0</v>
      </c>
      <c r="BL184" s="18" t="s">
        <v>187</v>
      </c>
      <c r="BM184" s="200" t="s">
        <v>285</v>
      </c>
    </row>
    <row r="185" spans="1:65" s="2" customFormat="1" ht="11.25">
      <c r="A185" s="35"/>
      <c r="B185" s="36"/>
      <c r="C185" s="37"/>
      <c r="D185" s="202" t="s">
        <v>146</v>
      </c>
      <c r="E185" s="37"/>
      <c r="F185" s="203" t="s">
        <v>958</v>
      </c>
      <c r="G185" s="37"/>
      <c r="H185" s="37"/>
      <c r="I185" s="204"/>
      <c r="J185" s="37"/>
      <c r="K185" s="37"/>
      <c r="L185" s="40"/>
      <c r="M185" s="205"/>
      <c r="N185" s="206"/>
      <c r="O185" s="72"/>
      <c r="P185" s="72"/>
      <c r="Q185" s="72"/>
      <c r="R185" s="72"/>
      <c r="S185" s="72"/>
      <c r="T185" s="73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8" t="s">
        <v>146</v>
      </c>
      <c r="AU185" s="18" t="s">
        <v>82</v>
      </c>
    </row>
    <row r="186" spans="1:65" s="2" customFormat="1" ht="21.75" customHeight="1">
      <c r="A186" s="35"/>
      <c r="B186" s="36"/>
      <c r="C186" s="188" t="s">
        <v>287</v>
      </c>
      <c r="D186" s="188" t="s">
        <v>141</v>
      </c>
      <c r="E186" s="189" t="s">
        <v>959</v>
      </c>
      <c r="F186" s="190" t="s">
        <v>960</v>
      </c>
      <c r="G186" s="191" t="s">
        <v>144</v>
      </c>
      <c r="H186" s="192">
        <v>3</v>
      </c>
      <c r="I186" s="193"/>
      <c r="J186" s="194">
        <f>ROUND(I186*H186,2)</f>
        <v>0</v>
      </c>
      <c r="K186" s="195"/>
      <c r="L186" s="40"/>
      <c r="M186" s="196" t="s">
        <v>1</v>
      </c>
      <c r="N186" s="197" t="s">
        <v>39</v>
      </c>
      <c r="O186" s="72"/>
      <c r="P186" s="198">
        <f>O186*H186</f>
        <v>0</v>
      </c>
      <c r="Q186" s="198">
        <v>0</v>
      </c>
      <c r="R186" s="198">
        <f>Q186*H186</f>
        <v>0</v>
      </c>
      <c r="S186" s="198">
        <v>0</v>
      </c>
      <c r="T186" s="199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0" t="s">
        <v>187</v>
      </c>
      <c r="AT186" s="200" t="s">
        <v>141</v>
      </c>
      <c r="AU186" s="200" t="s">
        <v>82</v>
      </c>
      <c r="AY186" s="18" t="s">
        <v>138</v>
      </c>
      <c r="BE186" s="201">
        <f>IF(N186="základní",J186,0)</f>
        <v>0</v>
      </c>
      <c r="BF186" s="201">
        <f>IF(N186="snížená",J186,0)</f>
        <v>0</v>
      </c>
      <c r="BG186" s="201">
        <f>IF(N186="zákl. přenesená",J186,0)</f>
        <v>0</v>
      </c>
      <c r="BH186" s="201">
        <f>IF(N186="sníž. přenesená",J186,0)</f>
        <v>0</v>
      </c>
      <c r="BI186" s="201">
        <f>IF(N186="nulová",J186,0)</f>
        <v>0</v>
      </c>
      <c r="BJ186" s="18" t="s">
        <v>82</v>
      </c>
      <c r="BK186" s="201">
        <f>ROUND(I186*H186,2)</f>
        <v>0</v>
      </c>
      <c r="BL186" s="18" t="s">
        <v>187</v>
      </c>
      <c r="BM186" s="200" t="s">
        <v>290</v>
      </c>
    </row>
    <row r="187" spans="1:65" s="2" customFormat="1" ht="19.5">
      <c r="A187" s="35"/>
      <c r="B187" s="36"/>
      <c r="C187" s="37"/>
      <c r="D187" s="202" t="s">
        <v>146</v>
      </c>
      <c r="E187" s="37"/>
      <c r="F187" s="203" t="s">
        <v>960</v>
      </c>
      <c r="G187" s="37"/>
      <c r="H187" s="37"/>
      <c r="I187" s="204"/>
      <c r="J187" s="37"/>
      <c r="K187" s="37"/>
      <c r="L187" s="40"/>
      <c r="M187" s="205"/>
      <c r="N187" s="206"/>
      <c r="O187" s="72"/>
      <c r="P187" s="72"/>
      <c r="Q187" s="72"/>
      <c r="R187" s="72"/>
      <c r="S187" s="72"/>
      <c r="T187" s="73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146</v>
      </c>
      <c r="AU187" s="18" t="s">
        <v>82</v>
      </c>
    </row>
    <row r="188" spans="1:65" s="2" customFormat="1" ht="21.75" customHeight="1">
      <c r="A188" s="35"/>
      <c r="B188" s="36"/>
      <c r="C188" s="188" t="s">
        <v>221</v>
      </c>
      <c r="D188" s="188" t="s">
        <v>141</v>
      </c>
      <c r="E188" s="189" t="s">
        <v>961</v>
      </c>
      <c r="F188" s="190" t="s">
        <v>962</v>
      </c>
      <c r="G188" s="191" t="s">
        <v>144</v>
      </c>
      <c r="H188" s="192">
        <v>1</v>
      </c>
      <c r="I188" s="193"/>
      <c r="J188" s="194">
        <f>ROUND(I188*H188,2)</f>
        <v>0</v>
      </c>
      <c r="K188" s="195"/>
      <c r="L188" s="40"/>
      <c r="M188" s="196" t="s">
        <v>1</v>
      </c>
      <c r="N188" s="197" t="s">
        <v>39</v>
      </c>
      <c r="O188" s="72"/>
      <c r="P188" s="198">
        <f>O188*H188</f>
        <v>0</v>
      </c>
      <c r="Q188" s="198">
        <v>0</v>
      </c>
      <c r="R188" s="198">
        <f>Q188*H188</f>
        <v>0</v>
      </c>
      <c r="S188" s="198">
        <v>0</v>
      </c>
      <c r="T188" s="199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0" t="s">
        <v>187</v>
      </c>
      <c r="AT188" s="200" t="s">
        <v>141</v>
      </c>
      <c r="AU188" s="200" t="s">
        <v>82</v>
      </c>
      <c r="AY188" s="18" t="s">
        <v>138</v>
      </c>
      <c r="BE188" s="201">
        <f>IF(N188="základní",J188,0)</f>
        <v>0</v>
      </c>
      <c r="BF188" s="201">
        <f>IF(N188="snížená",J188,0)</f>
        <v>0</v>
      </c>
      <c r="BG188" s="201">
        <f>IF(N188="zákl. přenesená",J188,0)</f>
        <v>0</v>
      </c>
      <c r="BH188" s="201">
        <f>IF(N188="sníž. přenesená",J188,0)</f>
        <v>0</v>
      </c>
      <c r="BI188" s="201">
        <f>IF(N188="nulová",J188,0)</f>
        <v>0</v>
      </c>
      <c r="BJ188" s="18" t="s">
        <v>82</v>
      </c>
      <c r="BK188" s="201">
        <f>ROUND(I188*H188,2)</f>
        <v>0</v>
      </c>
      <c r="BL188" s="18" t="s">
        <v>187</v>
      </c>
      <c r="BM188" s="200" t="s">
        <v>293</v>
      </c>
    </row>
    <row r="189" spans="1:65" s="2" customFormat="1" ht="11.25">
      <c r="A189" s="35"/>
      <c r="B189" s="36"/>
      <c r="C189" s="37"/>
      <c r="D189" s="202" t="s">
        <v>146</v>
      </c>
      <c r="E189" s="37"/>
      <c r="F189" s="203" t="s">
        <v>962</v>
      </c>
      <c r="G189" s="37"/>
      <c r="H189" s="37"/>
      <c r="I189" s="204"/>
      <c r="J189" s="37"/>
      <c r="K189" s="37"/>
      <c r="L189" s="40"/>
      <c r="M189" s="205"/>
      <c r="N189" s="206"/>
      <c r="O189" s="72"/>
      <c r="P189" s="72"/>
      <c r="Q189" s="72"/>
      <c r="R189" s="72"/>
      <c r="S189" s="72"/>
      <c r="T189" s="73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146</v>
      </c>
      <c r="AU189" s="18" t="s">
        <v>82</v>
      </c>
    </row>
    <row r="190" spans="1:65" s="2" customFormat="1" ht="21.75" customHeight="1">
      <c r="A190" s="35"/>
      <c r="B190" s="36"/>
      <c r="C190" s="188" t="s">
        <v>294</v>
      </c>
      <c r="D190" s="188" t="s">
        <v>141</v>
      </c>
      <c r="E190" s="189" t="s">
        <v>963</v>
      </c>
      <c r="F190" s="190" t="s">
        <v>964</v>
      </c>
      <c r="G190" s="191" t="s">
        <v>144</v>
      </c>
      <c r="H190" s="192">
        <v>1</v>
      </c>
      <c r="I190" s="193"/>
      <c r="J190" s="194">
        <f>ROUND(I190*H190,2)</f>
        <v>0</v>
      </c>
      <c r="K190" s="195"/>
      <c r="L190" s="40"/>
      <c r="M190" s="196" t="s">
        <v>1</v>
      </c>
      <c r="N190" s="197" t="s">
        <v>39</v>
      </c>
      <c r="O190" s="72"/>
      <c r="P190" s="198">
        <f>O190*H190</f>
        <v>0</v>
      </c>
      <c r="Q190" s="198">
        <v>0</v>
      </c>
      <c r="R190" s="198">
        <f>Q190*H190</f>
        <v>0</v>
      </c>
      <c r="S190" s="198">
        <v>0</v>
      </c>
      <c r="T190" s="199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00" t="s">
        <v>187</v>
      </c>
      <c r="AT190" s="200" t="s">
        <v>141</v>
      </c>
      <c r="AU190" s="200" t="s">
        <v>82</v>
      </c>
      <c r="AY190" s="18" t="s">
        <v>138</v>
      </c>
      <c r="BE190" s="201">
        <f>IF(N190="základní",J190,0)</f>
        <v>0</v>
      </c>
      <c r="BF190" s="201">
        <f>IF(N190="snížená",J190,0)</f>
        <v>0</v>
      </c>
      <c r="BG190" s="201">
        <f>IF(N190="zákl. přenesená",J190,0)</f>
        <v>0</v>
      </c>
      <c r="BH190" s="201">
        <f>IF(N190="sníž. přenesená",J190,0)</f>
        <v>0</v>
      </c>
      <c r="BI190" s="201">
        <f>IF(N190="nulová",J190,0)</f>
        <v>0</v>
      </c>
      <c r="BJ190" s="18" t="s">
        <v>82</v>
      </c>
      <c r="BK190" s="201">
        <f>ROUND(I190*H190,2)</f>
        <v>0</v>
      </c>
      <c r="BL190" s="18" t="s">
        <v>187</v>
      </c>
      <c r="BM190" s="200" t="s">
        <v>297</v>
      </c>
    </row>
    <row r="191" spans="1:65" s="2" customFormat="1" ht="11.25">
      <c r="A191" s="35"/>
      <c r="B191" s="36"/>
      <c r="C191" s="37"/>
      <c r="D191" s="202" t="s">
        <v>146</v>
      </c>
      <c r="E191" s="37"/>
      <c r="F191" s="203" t="s">
        <v>964</v>
      </c>
      <c r="G191" s="37"/>
      <c r="H191" s="37"/>
      <c r="I191" s="204"/>
      <c r="J191" s="37"/>
      <c r="K191" s="37"/>
      <c r="L191" s="40"/>
      <c r="M191" s="205"/>
      <c r="N191" s="206"/>
      <c r="O191" s="72"/>
      <c r="P191" s="72"/>
      <c r="Q191" s="72"/>
      <c r="R191" s="72"/>
      <c r="S191" s="72"/>
      <c r="T191" s="73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8" t="s">
        <v>146</v>
      </c>
      <c r="AU191" s="18" t="s">
        <v>82</v>
      </c>
    </row>
    <row r="192" spans="1:65" s="2" customFormat="1" ht="21.75" customHeight="1">
      <c r="A192" s="35"/>
      <c r="B192" s="36"/>
      <c r="C192" s="188" t="s">
        <v>224</v>
      </c>
      <c r="D192" s="188" t="s">
        <v>141</v>
      </c>
      <c r="E192" s="189" t="s">
        <v>965</v>
      </c>
      <c r="F192" s="190" t="s">
        <v>966</v>
      </c>
      <c r="G192" s="191" t="s">
        <v>144</v>
      </c>
      <c r="H192" s="192">
        <v>4</v>
      </c>
      <c r="I192" s="193"/>
      <c r="J192" s="194">
        <f>ROUND(I192*H192,2)</f>
        <v>0</v>
      </c>
      <c r="K192" s="195"/>
      <c r="L192" s="40"/>
      <c r="M192" s="196" t="s">
        <v>1</v>
      </c>
      <c r="N192" s="197" t="s">
        <v>39</v>
      </c>
      <c r="O192" s="72"/>
      <c r="P192" s="198">
        <f>O192*H192</f>
        <v>0</v>
      </c>
      <c r="Q192" s="198">
        <v>0</v>
      </c>
      <c r="R192" s="198">
        <f>Q192*H192</f>
        <v>0</v>
      </c>
      <c r="S192" s="198">
        <v>0</v>
      </c>
      <c r="T192" s="199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00" t="s">
        <v>187</v>
      </c>
      <c r="AT192" s="200" t="s">
        <v>141</v>
      </c>
      <c r="AU192" s="200" t="s">
        <v>82</v>
      </c>
      <c r="AY192" s="18" t="s">
        <v>138</v>
      </c>
      <c r="BE192" s="201">
        <f>IF(N192="základní",J192,0)</f>
        <v>0</v>
      </c>
      <c r="BF192" s="201">
        <f>IF(N192="snížená",J192,0)</f>
        <v>0</v>
      </c>
      <c r="BG192" s="201">
        <f>IF(N192="zákl. přenesená",J192,0)</f>
        <v>0</v>
      </c>
      <c r="BH192" s="201">
        <f>IF(N192="sníž. přenesená",J192,0)</f>
        <v>0</v>
      </c>
      <c r="BI192" s="201">
        <f>IF(N192="nulová",J192,0)</f>
        <v>0</v>
      </c>
      <c r="BJ192" s="18" t="s">
        <v>82</v>
      </c>
      <c r="BK192" s="201">
        <f>ROUND(I192*H192,2)</f>
        <v>0</v>
      </c>
      <c r="BL192" s="18" t="s">
        <v>187</v>
      </c>
      <c r="BM192" s="200" t="s">
        <v>300</v>
      </c>
    </row>
    <row r="193" spans="1:65" s="2" customFormat="1" ht="19.5">
      <c r="A193" s="35"/>
      <c r="B193" s="36"/>
      <c r="C193" s="37"/>
      <c r="D193" s="202" t="s">
        <v>146</v>
      </c>
      <c r="E193" s="37"/>
      <c r="F193" s="203" t="s">
        <v>966</v>
      </c>
      <c r="G193" s="37"/>
      <c r="H193" s="37"/>
      <c r="I193" s="204"/>
      <c r="J193" s="37"/>
      <c r="K193" s="37"/>
      <c r="L193" s="40"/>
      <c r="M193" s="205"/>
      <c r="N193" s="206"/>
      <c r="O193" s="72"/>
      <c r="P193" s="72"/>
      <c r="Q193" s="72"/>
      <c r="R193" s="72"/>
      <c r="S193" s="72"/>
      <c r="T193" s="73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8" t="s">
        <v>146</v>
      </c>
      <c r="AU193" s="18" t="s">
        <v>82</v>
      </c>
    </row>
    <row r="194" spans="1:65" s="2" customFormat="1" ht="33" customHeight="1">
      <c r="A194" s="35"/>
      <c r="B194" s="36"/>
      <c r="C194" s="188" t="s">
        <v>305</v>
      </c>
      <c r="D194" s="188" t="s">
        <v>141</v>
      </c>
      <c r="E194" s="189" t="s">
        <v>967</v>
      </c>
      <c r="F194" s="190" t="s">
        <v>968</v>
      </c>
      <c r="G194" s="191" t="s">
        <v>144</v>
      </c>
      <c r="H194" s="192">
        <v>1</v>
      </c>
      <c r="I194" s="193"/>
      <c r="J194" s="194">
        <f>ROUND(I194*H194,2)</f>
        <v>0</v>
      </c>
      <c r="K194" s="195"/>
      <c r="L194" s="40"/>
      <c r="M194" s="196" t="s">
        <v>1</v>
      </c>
      <c r="N194" s="197" t="s">
        <v>39</v>
      </c>
      <c r="O194" s="72"/>
      <c r="P194" s="198">
        <f>O194*H194</f>
        <v>0</v>
      </c>
      <c r="Q194" s="198">
        <v>0</v>
      </c>
      <c r="R194" s="198">
        <f>Q194*H194</f>
        <v>0</v>
      </c>
      <c r="S194" s="198">
        <v>0</v>
      </c>
      <c r="T194" s="199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00" t="s">
        <v>187</v>
      </c>
      <c r="AT194" s="200" t="s">
        <v>141</v>
      </c>
      <c r="AU194" s="200" t="s">
        <v>82</v>
      </c>
      <c r="AY194" s="18" t="s">
        <v>138</v>
      </c>
      <c r="BE194" s="201">
        <f>IF(N194="základní",J194,0)</f>
        <v>0</v>
      </c>
      <c r="BF194" s="201">
        <f>IF(N194="snížená",J194,0)</f>
        <v>0</v>
      </c>
      <c r="BG194" s="201">
        <f>IF(N194="zákl. přenesená",J194,0)</f>
        <v>0</v>
      </c>
      <c r="BH194" s="201">
        <f>IF(N194="sníž. přenesená",J194,0)</f>
        <v>0</v>
      </c>
      <c r="BI194" s="201">
        <f>IF(N194="nulová",J194,0)</f>
        <v>0</v>
      </c>
      <c r="BJ194" s="18" t="s">
        <v>82</v>
      </c>
      <c r="BK194" s="201">
        <f>ROUND(I194*H194,2)</f>
        <v>0</v>
      </c>
      <c r="BL194" s="18" t="s">
        <v>187</v>
      </c>
      <c r="BM194" s="200" t="s">
        <v>308</v>
      </c>
    </row>
    <row r="195" spans="1:65" s="2" customFormat="1" ht="19.5">
      <c r="A195" s="35"/>
      <c r="B195" s="36"/>
      <c r="C195" s="37"/>
      <c r="D195" s="202" t="s">
        <v>146</v>
      </c>
      <c r="E195" s="37"/>
      <c r="F195" s="203" t="s">
        <v>968</v>
      </c>
      <c r="G195" s="37"/>
      <c r="H195" s="37"/>
      <c r="I195" s="204"/>
      <c r="J195" s="37"/>
      <c r="K195" s="37"/>
      <c r="L195" s="40"/>
      <c r="M195" s="205"/>
      <c r="N195" s="206"/>
      <c r="O195" s="72"/>
      <c r="P195" s="72"/>
      <c r="Q195" s="72"/>
      <c r="R195" s="72"/>
      <c r="S195" s="72"/>
      <c r="T195" s="73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146</v>
      </c>
      <c r="AU195" s="18" t="s">
        <v>82</v>
      </c>
    </row>
    <row r="196" spans="1:65" s="2" customFormat="1" ht="21.75" customHeight="1">
      <c r="A196" s="35"/>
      <c r="B196" s="36"/>
      <c r="C196" s="188" t="s">
        <v>231</v>
      </c>
      <c r="D196" s="188" t="s">
        <v>141</v>
      </c>
      <c r="E196" s="189" t="s">
        <v>969</v>
      </c>
      <c r="F196" s="190" t="s">
        <v>970</v>
      </c>
      <c r="G196" s="191" t="s">
        <v>200</v>
      </c>
      <c r="H196" s="192">
        <v>80</v>
      </c>
      <c r="I196" s="193"/>
      <c r="J196" s="194">
        <f>ROUND(I196*H196,2)</f>
        <v>0</v>
      </c>
      <c r="K196" s="195"/>
      <c r="L196" s="40"/>
      <c r="M196" s="196" t="s">
        <v>1</v>
      </c>
      <c r="N196" s="197" t="s">
        <v>39</v>
      </c>
      <c r="O196" s="72"/>
      <c r="P196" s="198">
        <f>O196*H196</f>
        <v>0</v>
      </c>
      <c r="Q196" s="198">
        <v>0</v>
      </c>
      <c r="R196" s="198">
        <f>Q196*H196</f>
        <v>0</v>
      </c>
      <c r="S196" s="198">
        <v>0</v>
      </c>
      <c r="T196" s="199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00" t="s">
        <v>187</v>
      </c>
      <c r="AT196" s="200" t="s">
        <v>141</v>
      </c>
      <c r="AU196" s="200" t="s">
        <v>82</v>
      </c>
      <c r="AY196" s="18" t="s">
        <v>138</v>
      </c>
      <c r="BE196" s="201">
        <f>IF(N196="základní",J196,0)</f>
        <v>0</v>
      </c>
      <c r="BF196" s="201">
        <f>IF(N196="snížená",J196,0)</f>
        <v>0</v>
      </c>
      <c r="BG196" s="201">
        <f>IF(N196="zákl. přenesená",J196,0)</f>
        <v>0</v>
      </c>
      <c r="BH196" s="201">
        <f>IF(N196="sníž. přenesená",J196,0)</f>
        <v>0</v>
      </c>
      <c r="BI196" s="201">
        <f>IF(N196="nulová",J196,0)</f>
        <v>0</v>
      </c>
      <c r="BJ196" s="18" t="s">
        <v>82</v>
      </c>
      <c r="BK196" s="201">
        <f>ROUND(I196*H196,2)</f>
        <v>0</v>
      </c>
      <c r="BL196" s="18" t="s">
        <v>187</v>
      </c>
      <c r="BM196" s="200" t="s">
        <v>313</v>
      </c>
    </row>
    <row r="197" spans="1:65" s="2" customFormat="1" ht="11.25">
      <c r="A197" s="35"/>
      <c r="B197" s="36"/>
      <c r="C197" s="37"/>
      <c r="D197" s="202" t="s">
        <v>146</v>
      </c>
      <c r="E197" s="37"/>
      <c r="F197" s="203" t="s">
        <v>970</v>
      </c>
      <c r="G197" s="37"/>
      <c r="H197" s="37"/>
      <c r="I197" s="204"/>
      <c r="J197" s="37"/>
      <c r="K197" s="37"/>
      <c r="L197" s="40"/>
      <c r="M197" s="205"/>
      <c r="N197" s="206"/>
      <c r="O197" s="72"/>
      <c r="P197" s="72"/>
      <c r="Q197" s="72"/>
      <c r="R197" s="72"/>
      <c r="S197" s="72"/>
      <c r="T197" s="73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146</v>
      </c>
      <c r="AU197" s="18" t="s">
        <v>82</v>
      </c>
    </row>
    <row r="198" spans="1:65" s="12" customFormat="1" ht="25.9" customHeight="1">
      <c r="B198" s="172"/>
      <c r="C198" s="173"/>
      <c r="D198" s="174" t="s">
        <v>73</v>
      </c>
      <c r="E198" s="175" t="s">
        <v>971</v>
      </c>
      <c r="F198" s="175" t="s">
        <v>972</v>
      </c>
      <c r="G198" s="173"/>
      <c r="H198" s="173"/>
      <c r="I198" s="176"/>
      <c r="J198" s="177">
        <f>BK198</f>
        <v>0</v>
      </c>
      <c r="K198" s="173"/>
      <c r="L198" s="178"/>
      <c r="M198" s="179"/>
      <c r="N198" s="180"/>
      <c r="O198" s="180"/>
      <c r="P198" s="181">
        <f>SUM(P199:P216)</f>
        <v>0</v>
      </c>
      <c r="Q198" s="180"/>
      <c r="R198" s="181">
        <f>SUM(R199:R216)</f>
        <v>0</v>
      </c>
      <c r="S198" s="180"/>
      <c r="T198" s="182">
        <f>SUM(T199:T216)</f>
        <v>0</v>
      </c>
      <c r="AR198" s="183" t="s">
        <v>84</v>
      </c>
      <c r="AT198" s="184" t="s">
        <v>73</v>
      </c>
      <c r="AU198" s="184" t="s">
        <v>74</v>
      </c>
      <c r="AY198" s="183" t="s">
        <v>138</v>
      </c>
      <c r="BK198" s="185">
        <f>SUM(BK199:BK216)</f>
        <v>0</v>
      </c>
    </row>
    <row r="199" spans="1:65" s="2" customFormat="1" ht="33" customHeight="1">
      <c r="A199" s="35"/>
      <c r="B199" s="36"/>
      <c r="C199" s="188" t="s">
        <v>316</v>
      </c>
      <c r="D199" s="188" t="s">
        <v>141</v>
      </c>
      <c r="E199" s="189" t="s">
        <v>973</v>
      </c>
      <c r="F199" s="190" t="s">
        <v>974</v>
      </c>
      <c r="G199" s="191" t="s">
        <v>144</v>
      </c>
      <c r="H199" s="192">
        <v>1</v>
      </c>
      <c r="I199" s="193"/>
      <c r="J199" s="194">
        <f>ROUND(I199*H199,2)</f>
        <v>0</v>
      </c>
      <c r="K199" s="195"/>
      <c r="L199" s="40"/>
      <c r="M199" s="196" t="s">
        <v>1</v>
      </c>
      <c r="N199" s="197" t="s">
        <v>39</v>
      </c>
      <c r="O199" s="72"/>
      <c r="P199" s="198">
        <f>O199*H199</f>
        <v>0</v>
      </c>
      <c r="Q199" s="198">
        <v>0</v>
      </c>
      <c r="R199" s="198">
        <f>Q199*H199</f>
        <v>0</v>
      </c>
      <c r="S199" s="198">
        <v>0</v>
      </c>
      <c r="T199" s="199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0" t="s">
        <v>187</v>
      </c>
      <c r="AT199" s="200" t="s">
        <v>141</v>
      </c>
      <c r="AU199" s="200" t="s">
        <v>82</v>
      </c>
      <c r="AY199" s="18" t="s">
        <v>138</v>
      </c>
      <c r="BE199" s="201">
        <f>IF(N199="základní",J199,0)</f>
        <v>0</v>
      </c>
      <c r="BF199" s="201">
        <f>IF(N199="snížená",J199,0)</f>
        <v>0</v>
      </c>
      <c r="BG199" s="201">
        <f>IF(N199="zákl. přenesená",J199,0)</f>
        <v>0</v>
      </c>
      <c r="BH199" s="201">
        <f>IF(N199="sníž. přenesená",J199,0)</f>
        <v>0</v>
      </c>
      <c r="BI199" s="201">
        <f>IF(N199="nulová",J199,0)</f>
        <v>0</v>
      </c>
      <c r="BJ199" s="18" t="s">
        <v>82</v>
      </c>
      <c r="BK199" s="201">
        <f>ROUND(I199*H199,2)</f>
        <v>0</v>
      </c>
      <c r="BL199" s="18" t="s">
        <v>187</v>
      </c>
      <c r="BM199" s="200" t="s">
        <v>319</v>
      </c>
    </row>
    <row r="200" spans="1:65" s="2" customFormat="1" ht="29.25">
      <c r="A200" s="35"/>
      <c r="B200" s="36"/>
      <c r="C200" s="37"/>
      <c r="D200" s="202" t="s">
        <v>146</v>
      </c>
      <c r="E200" s="37"/>
      <c r="F200" s="203" t="s">
        <v>974</v>
      </c>
      <c r="G200" s="37"/>
      <c r="H200" s="37"/>
      <c r="I200" s="204"/>
      <c r="J200" s="37"/>
      <c r="K200" s="37"/>
      <c r="L200" s="40"/>
      <c r="M200" s="205"/>
      <c r="N200" s="206"/>
      <c r="O200" s="72"/>
      <c r="P200" s="72"/>
      <c r="Q200" s="72"/>
      <c r="R200" s="72"/>
      <c r="S200" s="72"/>
      <c r="T200" s="73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8" t="s">
        <v>146</v>
      </c>
      <c r="AU200" s="18" t="s">
        <v>82</v>
      </c>
    </row>
    <row r="201" spans="1:65" s="2" customFormat="1" ht="33" customHeight="1">
      <c r="A201" s="35"/>
      <c r="B201" s="36"/>
      <c r="C201" s="188" t="s">
        <v>234</v>
      </c>
      <c r="D201" s="188" t="s">
        <v>141</v>
      </c>
      <c r="E201" s="189" t="s">
        <v>975</v>
      </c>
      <c r="F201" s="190" t="s">
        <v>976</v>
      </c>
      <c r="G201" s="191" t="s">
        <v>144</v>
      </c>
      <c r="H201" s="192">
        <v>1</v>
      </c>
      <c r="I201" s="193"/>
      <c r="J201" s="194">
        <f>ROUND(I201*H201,2)</f>
        <v>0</v>
      </c>
      <c r="K201" s="195"/>
      <c r="L201" s="40"/>
      <c r="M201" s="196" t="s">
        <v>1</v>
      </c>
      <c r="N201" s="197" t="s">
        <v>39</v>
      </c>
      <c r="O201" s="72"/>
      <c r="P201" s="198">
        <f>O201*H201</f>
        <v>0</v>
      </c>
      <c r="Q201" s="198">
        <v>0</v>
      </c>
      <c r="R201" s="198">
        <f>Q201*H201</f>
        <v>0</v>
      </c>
      <c r="S201" s="198">
        <v>0</v>
      </c>
      <c r="T201" s="199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0" t="s">
        <v>187</v>
      </c>
      <c r="AT201" s="200" t="s">
        <v>141</v>
      </c>
      <c r="AU201" s="200" t="s">
        <v>82</v>
      </c>
      <c r="AY201" s="18" t="s">
        <v>138</v>
      </c>
      <c r="BE201" s="201">
        <f>IF(N201="základní",J201,0)</f>
        <v>0</v>
      </c>
      <c r="BF201" s="201">
        <f>IF(N201="snížená",J201,0)</f>
        <v>0</v>
      </c>
      <c r="BG201" s="201">
        <f>IF(N201="zákl. přenesená",J201,0)</f>
        <v>0</v>
      </c>
      <c r="BH201" s="201">
        <f>IF(N201="sníž. přenesená",J201,0)</f>
        <v>0</v>
      </c>
      <c r="BI201" s="201">
        <f>IF(N201="nulová",J201,0)</f>
        <v>0</v>
      </c>
      <c r="BJ201" s="18" t="s">
        <v>82</v>
      </c>
      <c r="BK201" s="201">
        <f>ROUND(I201*H201,2)</f>
        <v>0</v>
      </c>
      <c r="BL201" s="18" t="s">
        <v>187</v>
      </c>
      <c r="BM201" s="200" t="s">
        <v>324</v>
      </c>
    </row>
    <row r="202" spans="1:65" s="2" customFormat="1" ht="19.5">
      <c r="A202" s="35"/>
      <c r="B202" s="36"/>
      <c r="C202" s="37"/>
      <c r="D202" s="202" t="s">
        <v>146</v>
      </c>
      <c r="E202" s="37"/>
      <c r="F202" s="203" t="s">
        <v>976</v>
      </c>
      <c r="G202" s="37"/>
      <c r="H202" s="37"/>
      <c r="I202" s="204"/>
      <c r="J202" s="37"/>
      <c r="K202" s="37"/>
      <c r="L202" s="40"/>
      <c r="M202" s="205"/>
      <c r="N202" s="206"/>
      <c r="O202" s="72"/>
      <c r="P202" s="72"/>
      <c r="Q202" s="72"/>
      <c r="R202" s="72"/>
      <c r="S202" s="72"/>
      <c r="T202" s="73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146</v>
      </c>
      <c r="AU202" s="18" t="s">
        <v>82</v>
      </c>
    </row>
    <row r="203" spans="1:65" s="2" customFormat="1" ht="44.25" customHeight="1">
      <c r="A203" s="35"/>
      <c r="B203" s="36"/>
      <c r="C203" s="188" t="s">
        <v>325</v>
      </c>
      <c r="D203" s="188" t="s">
        <v>141</v>
      </c>
      <c r="E203" s="189" t="s">
        <v>977</v>
      </c>
      <c r="F203" s="190" t="s">
        <v>978</v>
      </c>
      <c r="G203" s="191" t="s">
        <v>144</v>
      </c>
      <c r="H203" s="192">
        <v>1</v>
      </c>
      <c r="I203" s="193"/>
      <c r="J203" s="194">
        <f>ROUND(I203*H203,2)</f>
        <v>0</v>
      </c>
      <c r="K203" s="195"/>
      <c r="L203" s="40"/>
      <c r="M203" s="196" t="s">
        <v>1</v>
      </c>
      <c r="N203" s="197" t="s">
        <v>39</v>
      </c>
      <c r="O203" s="72"/>
      <c r="P203" s="198">
        <f>O203*H203</f>
        <v>0</v>
      </c>
      <c r="Q203" s="198">
        <v>0</v>
      </c>
      <c r="R203" s="198">
        <f>Q203*H203</f>
        <v>0</v>
      </c>
      <c r="S203" s="198">
        <v>0</v>
      </c>
      <c r="T203" s="199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00" t="s">
        <v>187</v>
      </c>
      <c r="AT203" s="200" t="s">
        <v>141</v>
      </c>
      <c r="AU203" s="200" t="s">
        <v>82</v>
      </c>
      <c r="AY203" s="18" t="s">
        <v>138</v>
      </c>
      <c r="BE203" s="201">
        <f>IF(N203="základní",J203,0)</f>
        <v>0</v>
      </c>
      <c r="BF203" s="201">
        <f>IF(N203="snížená",J203,0)</f>
        <v>0</v>
      </c>
      <c r="BG203" s="201">
        <f>IF(N203="zákl. přenesená",J203,0)</f>
        <v>0</v>
      </c>
      <c r="BH203" s="201">
        <f>IF(N203="sníž. přenesená",J203,0)</f>
        <v>0</v>
      </c>
      <c r="BI203" s="201">
        <f>IF(N203="nulová",J203,0)</f>
        <v>0</v>
      </c>
      <c r="BJ203" s="18" t="s">
        <v>82</v>
      </c>
      <c r="BK203" s="201">
        <f>ROUND(I203*H203,2)</f>
        <v>0</v>
      </c>
      <c r="BL203" s="18" t="s">
        <v>187</v>
      </c>
      <c r="BM203" s="200" t="s">
        <v>328</v>
      </c>
    </row>
    <row r="204" spans="1:65" s="2" customFormat="1" ht="29.25">
      <c r="A204" s="35"/>
      <c r="B204" s="36"/>
      <c r="C204" s="37"/>
      <c r="D204" s="202" t="s">
        <v>146</v>
      </c>
      <c r="E204" s="37"/>
      <c r="F204" s="203" t="s">
        <v>978</v>
      </c>
      <c r="G204" s="37"/>
      <c r="H204" s="37"/>
      <c r="I204" s="204"/>
      <c r="J204" s="37"/>
      <c r="K204" s="37"/>
      <c r="L204" s="40"/>
      <c r="M204" s="205"/>
      <c r="N204" s="206"/>
      <c r="O204" s="72"/>
      <c r="P204" s="72"/>
      <c r="Q204" s="72"/>
      <c r="R204" s="72"/>
      <c r="S204" s="72"/>
      <c r="T204" s="73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8" t="s">
        <v>146</v>
      </c>
      <c r="AU204" s="18" t="s">
        <v>82</v>
      </c>
    </row>
    <row r="205" spans="1:65" s="2" customFormat="1" ht="44.25" customHeight="1">
      <c r="A205" s="35"/>
      <c r="B205" s="36"/>
      <c r="C205" s="188" t="s">
        <v>239</v>
      </c>
      <c r="D205" s="188" t="s">
        <v>141</v>
      </c>
      <c r="E205" s="189" t="s">
        <v>979</v>
      </c>
      <c r="F205" s="190" t="s">
        <v>980</v>
      </c>
      <c r="G205" s="191" t="s">
        <v>144</v>
      </c>
      <c r="H205" s="192">
        <v>1</v>
      </c>
      <c r="I205" s="193"/>
      <c r="J205" s="194">
        <f>ROUND(I205*H205,2)</f>
        <v>0</v>
      </c>
      <c r="K205" s="195"/>
      <c r="L205" s="40"/>
      <c r="M205" s="196" t="s">
        <v>1</v>
      </c>
      <c r="N205" s="197" t="s">
        <v>39</v>
      </c>
      <c r="O205" s="72"/>
      <c r="P205" s="198">
        <f>O205*H205</f>
        <v>0</v>
      </c>
      <c r="Q205" s="198">
        <v>0</v>
      </c>
      <c r="R205" s="198">
        <f>Q205*H205</f>
        <v>0</v>
      </c>
      <c r="S205" s="198">
        <v>0</v>
      </c>
      <c r="T205" s="199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00" t="s">
        <v>187</v>
      </c>
      <c r="AT205" s="200" t="s">
        <v>141</v>
      </c>
      <c r="AU205" s="200" t="s">
        <v>82</v>
      </c>
      <c r="AY205" s="18" t="s">
        <v>138</v>
      </c>
      <c r="BE205" s="201">
        <f>IF(N205="základní",J205,0)</f>
        <v>0</v>
      </c>
      <c r="BF205" s="201">
        <f>IF(N205="snížená",J205,0)</f>
        <v>0</v>
      </c>
      <c r="BG205" s="201">
        <f>IF(N205="zákl. přenesená",J205,0)</f>
        <v>0</v>
      </c>
      <c r="BH205" s="201">
        <f>IF(N205="sníž. přenesená",J205,0)</f>
        <v>0</v>
      </c>
      <c r="BI205" s="201">
        <f>IF(N205="nulová",J205,0)</f>
        <v>0</v>
      </c>
      <c r="BJ205" s="18" t="s">
        <v>82</v>
      </c>
      <c r="BK205" s="201">
        <f>ROUND(I205*H205,2)</f>
        <v>0</v>
      </c>
      <c r="BL205" s="18" t="s">
        <v>187</v>
      </c>
      <c r="BM205" s="200" t="s">
        <v>331</v>
      </c>
    </row>
    <row r="206" spans="1:65" s="2" customFormat="1" ht="29.25">
      <c r="A206" s="35"/>
      <c r="B206" s="36"/>
      <c r="C206" s="37"/>
      <c r="D206" s="202" t="s">
        <v>146</v>
      </c>
      <c r="E206" s="37"/>
      <c r="F206" s="203" t="s">
        <v>980</v>
      </c>
      <c r="G206" s="37"/>
      <c r="H206" s="37"/>
      <c r="I206" s="204"/>
      <c r="J206" s="37"/>
      <c r="K206" s="37"/>
      <c r="L206" s="40"/>
      <c r="M206" s="205"/>
      <c r="N206" s="206"/>
      <c r="O206" s="72"/>
      <c r="P206" s="72"/>
      <c r="Q206" s="72"/>
      <c r="R206" s="72"/>
      <c r="S206" s="72"/>
      <c r="T206" s="73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146</v>
      </c>
      <c r="AU206" s="18" t="s">
        <v>82</v>
      </c>
    </row>
    <row r="207" spans="1:65" s="2" customFormat="1" ht="44.25" customHeight="1">
      <c r="A207" s="35"/>
      <c r="B207" s="36"/>
      <c r="C207" s="188" t="s">
        <v>336</v>
      </c>
      <c r="D207" s="188" t="s">
        <v>141</v>
      </c>
      <c r="E207" s="189" t="s">
        <v>981</v>
      </c>
      <c r="F207" s="190" t="s">
        <v>982</v>
      </c>
      <c r="G207" s="191" t="s">
        <v>144</v>
      </c>
      <c r="H207" s="192">
        <v>1</v>
      </c>
      <c r="I207" s="193"/>
      <c r="J207" s="194">
        <f>ROUND(I207*H207,2)</f>
        <v>0</v>
      </c>
      <c r="K207" s="195"/>
      <c r="L207" s="40"/>
      <c r="M207" s="196" t="s">
        <v>1</v>
      </c>
      <c r="N207" s="197" t="s">
        <v>39</v>
      </c>
      <c r="O207" s="72"/>
      <c r="P207" s="198">
        <f>O207*H207</f>
        <v>0</v>
      </c>
      <c r="Q207" s="198">
        <v>0</v>
      </c>
      <c r="R207" s="198">
        <f>Q207*H207</f>
        <v>0</v>
      </c>
      <c r="S207" s="198">
        <v>0</v>
      </c>
      <c r="T207" s="199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0" t="s">
        <v>187</v>
      </c>
      <c r="AT207" s="200" t="s">
        <v>141</v>
      </c>
      <c r="AU207" s="200" t="s">
        <v>82</v>
      </c>
      <c r="AY207" s="18" t="s">
        <v>138</v>
      </c>
      <c r="BE207" s="201">
        <f>IF(N207="základní",J207,0)</f>
        <v>0</v>
      </c>
      <c r="BF207" s="201">
        <f>IF(N207="snížená",J207,0)</f>
        <v>0</v>
      </c>
      <c r="BG207" s="201">
        <f>IF(N207="zákl. přenesená",J207,0)</f>
        <v>0</v>
      </c>
      <c r="BH207" s="201">
        <f>IF(N207="sníž. přenesená",J207,0)</f>
        <v>0</v>
      </c>
      <c r="BI207" s="201">
        <f>IF(N207="nulová",J207,0)</f>
        <v>0</v>
      </c>
      <c r="BJ207" s="18" t="s">
        <v>82</v>
      </c>
      <c r="BK207" s="201">
        <f>ROUND(I207*H207,2)</f>
        <v>0</v>
      </c>
      <c r="BL207" s="18" t="s">
        <v>187</v>
      </c>
      <c r="BM207" s="200" t="s">
        <v>339</v>
      </c>
    </row>
    <row r="208" spans="1:65" s="2" customFormat="1" ht="29.25">
      <c r="A208" s="35"/>
      <c r="B208" s="36"/>
      <c r="C208" s="37"/>
      <c r="D208" s="202" t="s">
        <v>146</v>
      </c>
      <c r="E208" s="37"/>
      <c r="F208" s="203" t="s">
        <v>982</v>
      </c>
      <c r="G208" s="37"/>
      <c r="H208" s="37"/>
      <c r="I208" s="204"/>
      <c r="J208" s="37"/>
      <c r="K208" s="37"/>
      <c r="L208" s="40"/>
      <c r="M208" s="205"/>
      <c r="N208" s="206"/>
      <c r="O208" s="72"/>
      <c r="P208" s="72"/>
      <c r="Q208" s="72"/>
      <c r="R208" s="72"/>
      <c r="S208" s="72"/>
      <c r="T208" s="73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146</v>
      </c>
      <c r="AU208" s="18" t="s">
        <v>82</v>
      </c>
    </row>
    <row r="209" spans="1:65" s="2" customFormat="1" ht="21.75" customHeight="1">
      <c r="A209" s="35"/>
      <c r="B209" s="36"/>
      <c r="C209" s="188" t="s">
        <v>242</v>
      </c>
      <c r="D209" s="188" t="s">
        <v>141</v>
      </c>
      <c r="E209" s="189" t="s">
        <v>983</v>
      </c>
      <c r="F209" s="190" t="s">
        <v>984</v>
      </c>
      <c r="G209" s="191" t="s">
        <v>144</v>
      </c>
      <c r="H209" s="192">
        <v>4</v>
      </c>
      <c r="I209" s="193"/>
      <c r="J209" s="194">
        <f>ROUND(I209*H209,2)</f>
        <v>0</v>
      </c>
      <c r="K209" s="195"/>
      <c r="L209" s="40"/>
      <c r="M209" s="196" t="s">
        <v>1</v>
      </c>
      <c r="N209" s="197" t="s">
        <v>39</v>
      </c>
      <c r="O209" s="72"/>
      <c r="P209" s="198">
        <f>O209*H209</f>
        <v>0</v>
      </c>
      <c r="Q209" s="198">
        <v>0</v>
      </c>
      <c r="R209" s="198">
        <f>Q209*H209</f>
        <v>0</v>
      </c>
      <c r="S209" s="198">
        <v>0</v>
      </c>
      <c r="T209" s="199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00" t="s">
        <v>187</v>
      </c>
      <c r="AT209" s="200" t="s">
        <v>141</v>
      </c>
      <c r="AU209" s="200" t="s">
        <v>82</v>
      </c>
      <c r="AY209" s="18" t="s">
        <v>138</v>
      </c>
      <c r="BE209" s="201">
        <f>IF(N209="základní",J209,0)</f>
        <v>0</v>
      </c>
      <c r="BF209" s="201">
        <f>IF(N209="snížená",J209,0)</f>
        <v>0</v>
      </c>
      <c r="BG209" s="201">
        <f>IF(N209="zákl. přenesená",J209,0)</f>
        <v>0</v>
      </c>
      <c r="BH209" s="201">
        <f>IF(N209="sníž. přenesená",J209,0)</f>
        <v>0</v>
      </c>
      <c r="BI209" s="201">
        <f>IF(N209="nulová",J209,0)</f>
        <v>0</v>
      </c>
      <c r="BJ209" s="18" t="s">
        <v>82</v>
      </c>
      <c r="BK209" s="201">
        <f>ROUND(I209*H209,2)</f>
        <v>0</v>
      </c>
      <c r="BL209" s="18" t="s">
        <v>187</v>
      </c>
      <c r="BM209" s="200" t="s">
        <v>342</v>
      </c>
    </row>
    <row r="210" spans="1:65" s="2" customFormat="1" ht="19.5">
      <c r="A210" s="35"/>
      <c r="B210" s="36"/>
      <c r="C210" s="37"/>
      <c r="D210" s="202" t="s">
        <v>146</v>
      </c>
      <c r="E210" s="37"/>
      <c r="F210" s="203" t="s">
        <v>984</v>
      </c>
      <c r="G210" s="37"/>
      <c r="H210" s="37"/>
      <c r="I210" s="204"/>
      <c r="J210" s="37"/>
      <c r="K210" s="37"/>
      <c r="L210" s="40"/>
      <c r="M210" s="205"/>
      <c r="N210" s="206"/>
      <c r="O210" s="72"/>
      <c r="P210" s="72"/>
      <c r="Q210" s="72"/>
      <c r="R210" s="72"/>
      <c r="S210" s="72"/>
      <c r="T210" s="73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146</v>
      </c>
      <c r="AU210" s="18" t="s">
        <v>82</v>
      </c>
    </row>
    <row r="211" spans="1:65" s="2" customFormat="1" ht="33" customHeight="1">
      <c r="A211" s="35"/>
      <c r="B211" s="36"/>
      <c r="C211" s="188" t="s">
        <v>343</v>
      </c>
      <c r="D211" s="188" t="s">
        <v>141</v>
      </c>
      <c r="E211" s="189" t="s">
        <v>985</v>
      </c>
      <c r="F211" s="190" t="s">
        <v>986</v>
      </c>
      <c r="G211" s="191" t="s">
        <v>144</v>
      </c>
      <c r="H211" s="192">
        <v>1</v>
      </c>
      <c r="I211" s="193"/>
      <c r="J211" s="194">
        <f>ROUND(I211*H211,2)</f>
        <v>0</v>
      </c>
      <c r="K211" s="195"/>
      <c r="L211" s="40"/>
      <c r="M211" s="196" t="s">
        <v>1</v>
      </c>
      <c r="N211" s="197" t="s">
        <v>39</v>
      </c>
      <c r="O211" s="72"/>
      <c r="P211" s="198">
        <f>O211*H211</f>
        <v>0</v>
      </c>
      <c r="Q211" s="198">
        <v>0</v>
      </c>
      <c r="R211" s="198">
        <f>Q211*H211</f>
        <v>0</v>
      </c>
      <c r="S211" s="198">
        <v>0</v>
      </c>
      <c r="T211" s="199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00" t="s">
        <v>187</v>
      </c>
      <c r="AT211" s="200" t="s">
        <v>141</v>
      </c>
      <c r="AU211" s="200" t="s">
        <v>82</v>
      </c>
      <c r="AY211" s="18" t="s">
        <v>138</v>
      </c>
      <c r="BE211" s="201">
        <f>IF(N211="základní",J211,0)</f>
        <v>0</v>
      </c>
      <c r="BF211" s="201">
        <f>IF(N211="snížená",J211,0)</f>
        <v>0</v>
      </c>
      <c r="BG211" s="201">
        <f>IF(N211="zákl. přenesená",J211,0)</f>
        <v>0</v>
      </c>
      <c r="BH211" s="201">
        <f>IF(N211="sníž. přenesená",J211,0)</f>
        <v>0</v>
      </c>
      <c r="BI211" s="201">
        <f>IF(N211="nulová",J211,0)</f>
        <v>0</v>
      </c>
      <c r="BJ211" s="18" t="s">
        <v>82</v>
      </c>
      <c r="BK211" s="201">
        <f>ROUND(I211*H211,2)</f>
        <v>0</v>
      </c>
      <c r="BL211" s="18" t="s">
        <v>187</v>
      </c>
      <c r="BM211" s="200" t="s">
        <v>346</v>
      </c>
    </row>
    <row r="212" spans="1:65" s="2" customFormat="1" ht="19.5">
      <c r="A212" s="35"/>
      <c r="B212" s="36"/>
      <c r="C212" s="37"/>
      <c r="D212" s="202" t="s">
        <v>146</v>
      </c>
      <c r="E212" s="37"/>
      <c r="F212" s="203" t="s">
        <v>986</v>
      </c>
      <c r="G212" s="37"/>
      <c r="H212" s="37"/>
      <c r="I212" s="204"/>
      <c r="J212" s="37"/>
      <c r="K212" s="37"/>
      <c r="L212" s="40"/>
      <c r="M212" s="205"/>
      <c r="N212" s="206"/>
      <c r="O212" s="72"/>
      <c r="P212" s="72"/>
      <c r="Q212" s="72"/>
      <c r="R212" s="72"/>
      <c r="S212" s="72"/>
      <c r="T212" s="73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8" t="s">
        <v>146</v>
      </c>
      <c r="AU212" s="18" t="s">
        <v>82</v>
      </c>
    </row>
    <row r="213" spans="1:65" s="2" customFormat="1" ht="21.75" customHeight="1">
      <c r="A213" s="35"/>
      <c r="B213" s="36"/>
      <c r="C213" s="188" t="s">
        <v>245</v>
      </c>
      <c r="D213" s="188" t="s">
        <v>141</v>
      </c>
      <c r="E213" s="189" t="s">
        <v>987</v>
      </c>
      <c r="F213" s="190" t="s">
        <v>988</v>
      </c>
      <c r="G213" s="191" t="s">
        <v>144</v>
      </c>
      <c r="H213" s="192">
        <v>1</v>
      </c>
      <c r="I213" s="193"/>
      <c r="J213" s="194">
        <f>ROUND(I213*H213,2)</f>
        <v>0</v>
      </c>
      <c r="K213" s="195"/>
      <c r="L213" s="40"/>
      <c r="M213" s="196" t="s">
        <v>1</v>
      </c>
      <c r="N213" s="197" t="s">
        <v>39</v>
      </c>
      <c r="O213" s="72"/>
      <c r="P213" s="198">
        <f>O213*H213</f>
        <v>0</v>
      </c>
      <c r="Q213" s="198">
        <v>0</v>
      </c>
      <c r="R213" s="198">
        <f>Q213*H213</f>
        <v>0</v>
      </c>
      <c r="S213" s="198">
        <v>0</v>
      </c>
      <c r="T213" s="199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0" t="s">
        <v>187</v>
      </c>
      <c r="AT213" s="200" t="s">
        <v>141</v>
      </c>
      <c r="AU213" s="200" t="s">
        <v>82</v>
      </c>
      <c r="AY213" s="18" t="s">
        <v>138</v>
      </c>
      <c r="BE213" s="201">
        <f>IF(N213="základní",J213,0)</f>
        <v>0</v>
      </c>
      <c r="BF213" s="201">
        <f>IF(N213="snížená",J213,0)</f>
        <v>0</v>
      </c>
      <c r="BG213" s="201">
        <f>IF(N213="zákl. přenesená",J213,0)</f>
        <v>0</v>
      </c>
      <c r="BH213" s="201">
        <f>IF(N213="sníž. přenesená",J213,0)</f>
        <v>0</v>
      </c>
      <c r="BI213" s="201">
        <f>IF(N213="nulová",J213,0)</f>
        <v>0</v>
      </c>
      <c r="BJ213" s="18" t="s">
        <v>82</v>
      </c>
      <c r="BK213" s="201">
        <f>ROUND(I213*H213,2)</f>
        <v>0</v>
      </c>
      <c r="BL213" s="18" t="s">
        <v>187</v>
      </c>
      <c r="BM213" s="200" t="s">
        <v>350</v>
      </c>
    </row>
    <row r="214" spans="1:65" s="2" customFormat="1" ht="19.5">
      <c r="A214" s="35"/>
      <c r="B214" s="36"/>
      <c r="C214" s="37"/>
      <c r="D214" s="202" t="s">
        <v>146</v>
      </c>
      <c r="E214" s="37"/>
      <c r="F214" s="203" t="s">
        <v>988</v>
      </c>
      <c r="G214" s="37"/>
      <c r="H214" s="37"/>
      <c r="I214" s="204"/>
      <c r="J214" s="37"/>
      <c r="K214" s="37"/>
      <c r="L214" s="40"/>
      <c r="M214" s="205"/>
      <c r="N214" s="206"/>
      <c r="O214" s="72"/>
      <c r="P214" s="72"/>
      <c r="Q214" s="72"/>
      <c r="R214" s="72"/>
      <c r="S214" s="72"/>
      <c r="T214" s="73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146</v>
      </c>
      <c r="AU214" s="18" t="s">
        <v>82</v>
      </c>
    </row>
    <row r="215" spans="1:65" s="2" customFormat="1" ht="21.75" customHeight="1">
      <c r="A215" s="35"/>
      <c r="B215" s="36"/>
      <c r="C215" s="188" t="s">
        <v>353</v>
      </c>
      <c r="D215" s="188" t="s">
        <v>141</v>
      </c>
      <c r="E215" s="189" t="s">
        <v>989</v>
      </c>
      <c r="F215" s="190" t="s">
        <v>990</v>
      </c>
      <c r="G215" s="191" t="s">
        <v>144</v>
      </c>
      <c r="H215" s="192">
        <v>1</v>
      </c>
      <c r="I215" s="193"/>
      <c r="J215" s="194">
        <f>ROUND(I215*H215,2)</f>
        <v>0</v>
      </c>
      <c r="K215" s="195"/>
      <c r="L215" s="40"/>
      <c r="M215" s="196" t="s">
        <v>1</v>
      </c>
      <c r="N215" s="197" t="s">
        <v>39</v>
      </c>
      <c r="O215" s="72"/>
      <c r="P215" s="198">
        <f>O215*H215</f>
        <v>0</v>
      </c>
      <c r="Q215" s="198">
        <v>0</v>
      </c>
      <c r="R215" s="198">
        <f>Q215*H215</f>
        <v>0</v>
      </c>
      <c r="S215" s="198">
        <v>0</v>
      </c>
      <c r="T215" s="199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00" t="s">
        <v>187</v>
      </c>
      <c r="AT215" s="200" t="s">
        <v>141</v>
      </c>
      <c r="AU215" s="200" t="s">
        <v>82</v>
      </c>
      <c r="AY215" s="18" t="s">
        <v>138</v>
      </c>
      <c r="BE215" s="201">
        <f>IF(N215="základní",J215,0)</f>
        <v>0</v>
      </c>
      <c r="BF215" s="201">
        <f>IF(N215="snížená",J215,0)</f>
        <v>0</v>
      </c>
      <c r="BG215" s="201">
        <f>IF(N215="zákl. přenesená",J215,0)</f>
        <v>0</v>
      </c>
      <c r="BH215" s="201">
        <f>IF(N215="sníž. přenesená",J215,0)</f>
        <v>0</v>
      </c>
      <c r="BI215" s="201">
        <f>IF(N215="nulová",J215,0)</f>
        <v>0</v>
      </c>
      <c r="BJ215" s="18" t="s">
        <v>82</v>
      </c>
      <c r="BK215" s="201">
        <f>ROUND(I215*H215,2)</f>
        <v>0</v>
      </c>
      <c r="BL215" s="18" t="s">
        <v>187</v>
      </c>
      <c r="BM215" s="200" t="s">
        <v>356</v>
      </c>
    </row>
    <row r="216" spans="1:65" s="2" customFormat="1" ht="11.25">
      <c r="A216" s="35"/>
      <c r="B216" s="36"/>
      <c r="C216" s="37"/>
      <c r="D216" s="202" t="s">
        <v>146</v>
      </c>
      <c r="E216" s="37"/>
      <c r="F216" s="203" t="s">
        <v>990</v>
      </c>
      <c r="G216" s="37"/>
      <c r="H216" s="37"/>
      <c r="I216" s="204"/>
      <c r="J216" s="37"/>
      <c r="K216" s="37"/>
      <c r="L216" s="40"/>
      <c r="M216" s="205"/>
      <c r="N216" s="206"/>
      <c r="O216" s="72"/>
      <c r="P216" s="72"/>
      <c r="Q216" s="72"/>
      <c r="R216" s="72"/>
      <c r="S216" s="72"/>
      <c r="T216" s="73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8" t="s">
        <v>146</v>
      </c>
      <c r="AU216" s="18" t="s">
        <v>82</v>
      </c>
    </row>
    <row r="217" spans="1:65" s="12" customFormat="1" ht="25.9" customHeight="1">
      <c r="B217" s="172"/>
      <c r="C217" s="173"/>
      <c r="D217" s="174" t="s">
        <v>73</v>
      </c>
      <c r="E217" s="175" t="s">
        <v>991</v>
      </c>
      <c r="F217" s="175" t="s">
        <v>992</v>
      </c>
      <c r="G217" s="173"/>
      <c r="H217" s="173"/>
      <c r="I217" s="176"/>
      <c r="J217" s="177">
        <f>BK217</f>
        <v>0</v>
      </c>
      <c r="K217" s="173"/>
      <c r="L217" s="178"/>
      <c r="M217" s="179"/>
      <c r="N217" s="180"/>
      <c r="O217" s="180"/>
      <c r="P217" s="181">
        <f>P218+P219+P220</f>
        <v>0</v>
      </c>
      <c r="Q217" s="180"/>
      <c r="R217" s="181">
        <f>R218+R219+R220</f>
        <v>0</v>
      </c>
      <c r="S217" s="180"/>
      <c r="T217" s="182">
        <f>T218+T219+T220</f>
        <v>0</v>
      </c>
      <c r="AR217" s="183" t="s">
        <v>84</v>
      </c>
      <c r="AT217" s="184" t="s">
        <v>73</v>
      </c>
      <c r="AU217" s="184" t="s">
        <v>74</v>
      </c>
      <c r="AY217" s="183" t="s">
        <v>138</v>
      </c>
      <c r="BK217" s="185">
        <f>BK218+BK219+BK220</f>
        <v>0</v>
      </c>
    </row>
    <row r="218" spans="1:65" s="2" customFormat="1" ht="33" customHeight="1">
      <c r="A218" s="35"/>
      <c r="B218" s="36"/>
      <c r="C218" s="188" t="s">
        <v>249</v>
      </c>
      <c r="D218" s="188" t="s">
        <v>141</v>
      </c>
      <c r="E218" s="189" t="s">
        <v>993</v>
      </c>
      <c r="F218" s="190" t="s">
        <v>994</v>
      </c>
      <c r="G218" s="191" t="s">
        <v>144</v>
      </c>
      <c r="H218" s="192">
        <v>1</v>
      </c>
      <c r="I218" s="193"/>
      <c r="J218" s="194">
        <f>ROUND(I218*H218,2)</f>
        <v>0</v>
      </c>
      <c r="K218" s="195"/>
      <c r="L218" s="40"/>
      <c r="M218" s="196" t="s">
        <v>1</v>
      </c>
      <c r="N218" s="197" t="s">
        <v>39</v>
      </c>
      <c r="O218" s="72"/>
      <c r="P218" s="198">
        <f>O218*H218</f>
        <v>0</v>
      </c>
      <c r="Q218" s="198">
        <v>0</v>
      </c>
      <c r="R218" s="198">
        <f>Q218*H218</f>
        <v>0</v>
      </c>
      <c r="S218" s="198">
        <v>0</v>
      </c>
      <c r="T218" s="199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0" t="s">
        <v>187</v>
      </c>
      <c r="AT218" s="200" t="s">
        <v>141</v>
      </c>
      <c r="AU218" s="200" t="s">
        <v>82</v>
      </c>
      <c r="AY218" s="18" t="s">
        <v>138</v>
      </c>
      <c r="BE218" s="201">
        <f>IF(N218="základní",J218,0)</f>
        <v>0</v>
      </c>
      <c r="BF218" s="201">
        <f>IF(N218="snížená",J218,0)</f>
        <v>0</v>
      </c>
      <c r="BG218" s="201">
        <f>IF(N218="zákl. přenesená",J218,0)</f>
        <v>0</v>
      </c>
      <c r="BH218" s="201">
        <f>IF(N218="sníž. přenesená",J218,0)</f>
        <v>0</v>
      </c>
      <c r="BI218" s="201">
        <f>IF(N218="nulová",J218,0)</f>
        <v>0</v>
      </c>
      <c r="BJ218" s="18" t="s">
        <v>82</v>
      </c>
      <c r="BK218" s="201">
        <f>ROUND(I218*H218,2)</f>
        <v>0</v>
      </c>
      <c r="BL218" s="18" t="s">
        <v>187</v>
      </c>
      <c r="BM218" s="200" t="s">
        <v>362</v>
      </c>
    </row>
    <row r="219" spans="1:65" s="2" customFormat="1" ht="19.5">
      <c r="A219" s="35"/>
      <c r="B219" s="36"/>
      <c r="C219" s="37"/>
      <c r="D219" s="202" t="s">
        <v>146</v>
      </c>
      <c r="E219" s="37"/>
      <c r="F219" s="203" t="s">
        <v>994</v>
      </c>
      <c r="G219" s="37"/>
      <c r="H219" s="37"/>
      <c r="I219" s="204"/>
      <c r="J219" s="37"/>
      <c r="K219" s="37"/>
      <c r="L219" s="40"/>
      <c r="M219" s="205"/>
      <c r="N219" s="206"/>
      <c r="O219" s="72"/>
      <c r="P219" s="72"/>
      <c r="Q219" s="72"/>
      <c r="R219" s="72"/>
      <c r="S219" s="72"/>
      <c r="T219" s="73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146</v>
      </c>
      <c r="AU219" s="18" t="s">
        <v>82</v>
      </c>
    </row>
    <row r="220" spans="1:65" s="12" customFormat="1" ht="22.9" customHeight="1">
      <c r="B220" s="172"/>
      <c r="C220" s="173"/>
      <c r="D220" s="174" t="s">
        <v>73</v>
      </c>
      <c r="E220" s="186" t="s">
        <v>995</v>
      </c>
      <c r="F220" s="186" t="s">
        <v>996</v>
      </c>
      <c r="G220" s="173"/>
      <c r="H220" s="173"/>
      <c r="I220" s="176"/>
      <c r="J220" s="187">
        <f>BK220</f>
        <v>0</v>
      </c>
      <c r="K220" s="173"/>
      <c r="L220" s="178"/>
      <c r="M220" s="179"/>
      <c r="N220" s="180"/>
      <c r="O220" s="180"/>
      <c r="P220" s="181">
        <f>SUM(P221:P226)</f>
        <v>0</v>
      </c>
      <c r="Q220" s="180"/>
      <c r="R220" s="181">
        <f>SUM(R221:R226)</f>
        <v>0</v>
      </c>
      <c r="S220" s="180"/>
      <c r="T220" s="182">
        <f>SUM(T221:T226)</f>
        <v>0</v>
      </c>
      <c r="AR220" s="183" t="s">
        <v>84</v>
      </c>
      <c r="AT220" s="184" t="s">
        <v>73</v>
      </c>
      <c r="AU220" s="184" t="s">
        <v>82</v>
      </c>
      <c r="AY220" s="183" t="s">
        <v>138</v>
      </c>
      <c r="BK220" s="185">
        <f>SUM(BK221:BK226)</f>
        <v>0</v>
      </c>
    </row>
    <row r="221" spans="1:65" s="2" customFormat="1" ht="33" customHeight="1">
      <c r="A221" s="35"/>
      <c r="B221" s="36"/>
      <c r="C221" s="239" t="s">
        <v>363</v>
      </c>
      <c r="D221" s="239" t="s">
        <v>162</v>
      </c>
      <c r="E221" s="240" t="s">
        <v>997</v>
      </c>
      <c r="F221" s="241" t="s">
        <v>998</v>
      </c>
      <c r="G221" s="242" t="s">
        <v>144</v>
      </c>
      <c r="H221" s="243">
        <v>1</v>
      </c>
      <c r="I221" s="244"/>
      <c r="J221" s="245">
        <f>ROUND(I221*H221,2)</f>
        <v>0</v>
      </c>
      <c r="K221" s="246"/>
      <c r="L221" s="247"/>
      <c r="M221" s="248" t="s">
        <v>1</v>
      </c>
      <c r="N221" s="249" t="s">
        <v>39</v>
      </c>
      <c r="O221" s="72"/>
      <c r="P221" s="198">
        <f>O221*H221</f>
        <v>0</v>
      </c>
      <c r="Q221" s="198">
        <v>0</v>
      </c>
      <c r="R221" s="198">
        <f>Q221*H221</f>
        <v>0</v>
      </c>
      <c r="S221" s="198">
        <v>0</v>
      </c>
      <c r="T221" s="199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00" t="s">
        <v>224</v>
      </c>
      <c r="AT221" s="200" t="s">
        <v>162</v>
      </c>
      <c r="AU221" s="200" t="s">
        <v>84</v>
      </c>
      <c r="AY221" s="18" t="s">
        <v>138</v>
      </c>
      <c r="BE221" s="201">
        <f>IF(N221="základní",J221,0)</f>
        <v>0</v>
      </c>
      <c r="BF221" s="201">
        <f>IF(N221="snížená",J221,0)</f>
        <v>0</v>
      </c>
      <c r="BG221" s="201">
        <f>IF(N221="zákl. přenesená",J221,0)</f>
        <v>0</v>
      </c>
      <c r="BH221" s="201">
        <f>IF(N221="sníž. přenesená",J221,0)</f>
        <v>0</v>
      </c>
      <c r="BI221" s="201">
        <f>IF(N221="nulová",J221,0)</f>
        <v>0</v>
      </c>
      <c r="BJ221" s="18" t="s">
        <v>82</v>
      </c>
      <c r="BK221" s="201">
        <f>ROUND(I221*H221,2)</f>
        <v>0</v>
      </c>
      <c r="BL221" s="18" t="s">
        <v>187</v>
      </c>
      <c r="BM221" s="200" t="s">
        <v>366</v>
      </c>
    </row>
    <row r="222" spans="1:65" s="2" customFormat="1" ht="19.5">
      <c r="A222" s="35"/>
      <c r="B222" s="36"/>
      <c r="C222" s="37"/>
      <c r="D222" s="202" t="s">
        <v>146</v>
      </c>
      <c r="E222" s="37"/>
      <c r="F222" s="203" t="s">
        <v>998</v>
      </c>
      <c r="G222" s="37"/>
      <c r="H222" s="37"/>
      <c r="I222" s="204"/>
      <c r="J222" s="37"/>
      <c r="K222" s="37"/>
      <c r="L222" s="40"/>
      <c r="M222" s="205"/>
      <c r="N222" s="206"/>
      <c r="O222" s="72"/>
      <c r="P222" s="72"/>
      <c r="Q222" s="72"/>
      <c r="R222" s="72"/>
      <c r="S222" s="72"/>
      <c r="T222" s="73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146</v>
      </c>
      <c r="AU222" s="18" t="s">
        <v>84</v>
      </c>
    </row>
    <row r="223" spans="1:65" s="2" customFormat="1" ht="21.75" customHeight="1">
      <c r="A223" s="35"/>
      <c r="B223" s="36"/>
      <c r="C223" s="239" t="s">
        <v>253</v>
      </c>
      <c r="D223" s="239" t="s">
        <v>162</v>
      </c>
      <c r="E223" s="240" t="s">
        <v>999</v>
      </c>
      <c r="F223" s="241" t="s">
        <v>1000</v>
      </c>
      <c r="G223" s="242" t="s">
        <v>144</v>
      </c>
      <c r="H223" s="243">
        <v>1</v>
      </c>
      <c r="I223" s="244"/>
      <c r="J223" s="245">
        <f>ROUND(I223*H223,2)</f>
        <v>0</v>
      </c>
      <c r="K223" s="246"/>
      <c r="L223" s="247"/>
      <c r="M223" s="248" t="s">
        <v>1</v>
      </c>
      <c r="N223" s="249" t="s">
        <v>39</v>
      </c>
      <c r="O223" s="72"/>
      <c r="P223" s="198">
        <f>O223*H223</f>
        <v>0</v>
      </c>
      <c r="Q223" s="198">
        <v>0</v>
      </c>
      <c r="R223" s="198">
        <f>Q223*H223</f>
        <v>0</v>
      </c>
      <c r="S223" s="198">
        <v>0</v>
      </c>
      <c r="T223" s="199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00" t="s">
        <v>224</v>
      </c>
      <c r="AT223" s="200" t="s">
        <v>162</v>
      </c>
      <c r="AU223" s="200" t="s">
        <v>84</v>
      </c>
      <c r="AY223" s="18" t="s">
        <v>138</v>
      </c>
      <c r="BE223" s="201">
        <f>IF(N223="základní",J223,0)</f>
        <v>0</v>
      </c>
      <c r="BF223" s="201">
        <f>IF(N223="snížená",J223,0)</f>
        <v>0</v>
      </c>
      <c r="BG223" s="201">
        <f>IF(N223="zákl. přenesená",J223,0)</f>
        <v>0</v>
      </c>
      <c r="BH223" s="201">
        <f>IF(N223="sníž. přenesená",J223,0)</f>
        <v>0</v>
      </c>
      <c r="BI223" s="201">
        <f>IF(N223="nulová",J223,0)</f>
        <v>0</v>
      </c>
      <c r="BJ223" s="18" t="s">
        <v>82</v>
      </c>
      <c r="BK223" s="201">
        <f>ROUND(I223*H223,2)</f>
        <v>0</v>
      </c>
      <c r="BL223" s="18" t="s">
        <v>187</v>
      </c>
      <c r="BM223" s="200" t="s">
        <v>369</v>
      </c>
    </row>
    <row r="224" spans="1:65" s="2" customFormat="1" ht="11.25">
      <c r="A224" s="35"/>
      <c r="B224" s="36"/>
      <c r="C224" s="37"/>
      <c r="D224" s="202" t="s">
        <v>146</v>
      </c>
      <c r="E224" s="37"/>
      <c r="F224" s="203" t="s">
        <v>1000</v>
      </c>
      <c r="G224" s="37"/>
      <c r="H224" s="37"/>
      <c r="I224" s="204"/>
      <c r="J224" s="37"/>
      <c r="K224" s="37"/>
      <c r="L224" s="40"/>
      <c r="M224" s="205"/>
      <c r="N224" s="206"/>
      <c r="O224" s="72"/>
      <c r="P224" s="72"/>
      <c r="Q224" s="72"/>
      <c r="R224" s="72"/>
      <c r="S224" s="72"/>
      <c r="T224" s="73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8" t="s">
        <v>146</v>
      </c>
      <c r="AU224" s="18" t="s">
        <v>84</v>
      </c>
    </row>
    <row r="225" spans="1:65" s="2" customFormat="1" ht="16.5" customHeight="1">
      <c r="A225" s="35"/>
      <c r="B225" s="36"/>
      <c r="C225" s="239" t="s">
        <v>370</v>
      </c>
      <c r="D225" s="239" t="s">
        <v>162</v>
      </c>
      <c r="E225" s="240" t="s">
        <v>1001</v>
      </c>
      <c r="F225" s="241" t="s">
        <v>1002</v>
      </c>
      <c r="G225" s="242" t="s">
        <v>144</v>
      </c>
      <c r="H225" s="243">
        <v>1</v>
      </c>
      <c r="I225" s="244"/>
      <c r="J225" s="245">
        <f>ROUND(I225*H225,2)</f>
        <v>0</v>
      </c>
      <c r="K225" s="246"/>
      <c r="L225" s="247"/>
      <c r="M225" s="248" t="s">
        <v>1</v>
      </c>
      <c r="N225" s="249" t="s">
        <v>39</v>
      </c>
      <c r="O225" s="72"/>
      <c r="P225" s="198">
        <f>O225*H225</f>
        <v>0</v>
      </c>
      <c r="Q225" s="198">
        <v>0</v>
      </c>
      <c r="R225" s="198">
        <f>Q225*H225</f>
        <v>0</v>
      </c>
      <c r="S225" s="198">
        <v>0</v>
      </c>
      <c r="T225" s="199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0" t="s">
        <v>224</v>
      </c>
      <c r="AT225" s="200" t="s">
        <v>162</v>
      </c>
      <c r="AU225" s="200" t="s">
        <v>84</v>
      </c>
      <c r="AY225" s="18" t="s">
        <v>138</v>
      </c>
      <c r="BE225" s="201">
        <f>IF(N225="základní",J225,0)</f>
        <v>0</v>
      </c>
      <c r="BF225" s="201">
        <f>IF(N225="snížená",J225,0)</f>
        <v>0</v>
      </c>
      <c r="BG225" s="201">
        <f>IF(N225="zákl. přenesená",J225,0)</f>
        <v>0</v>
      </c>
      <c r="BH225" s="201">
        <f>IF(N225="sníž. přenesená",J225,0)</f>
        <v>0</v>
      </c>
      <c r="BI225" s="201">
        <f>IF(N225="nulová",J225,0)</f>
        <v>0</v>
      </c>
      <c r="BJ225" s="18" t="s">
        <v>82</v>
      </c>
      <c r="BK225" s="201">
        <f>ROUND(I225*H225,2)</f>
        <v>0</v>
      </c>
      <c r="BL225" s="18" t="s">
        <v>187</v>
      </c>
      <c r="BM225" s="200" t="s">
        <v>373</v>
      </c>
    </row>
    <row r="226" spans="1:65" s="2" customFormat="1" ht="11.25">
      <c r="A226" s="35"/>
      <c r="B226" s="36"/>
      <c r="C226" s="37"/>
      <c r="D226" s="202" t="s">
        <v>146</v>
      </c>
      <c r="E226" s="37"/>
      <c r="F226" s="203" t="s">
        <v>1002</v>
      </c>
      <c r="G226" s="37"/>
      <c r="H226" s="37"/>
      <c r="I226" s="204"/>
      <c r="J226" s="37"/>
      <c r="K226" s="37"/>
      <c r="L226" s="40"/>
      <c r="M226" s="205"/>
      <c r="N226" s="206"/>
      <c r="O226" s="72"/>
      <c r="P226" s="72"/>
      <c r="Q226" s="72"/>
      <c r="R226" s="72"/>
      <c r="S226" s="72"/>
      <c r="T226" s="73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146</v>
      </c>
      <c r="AU226" s="18" t="s">
        <v>84</v>
      </c>
    </row>
    <row r="227" spans="1:65" s="12" customFormat="1" ht="25.9" customHeight="1">
      <c r="B227" s="172"/>
      <c r="C227" s="173"/>
      <c r="D227" s="174" t="s">
        <v>73</v>
      </c>
      <c r="E227" s="175" t="s">
        <v>868</v>
      </c>
      <c r="F227" s="175" t="s">
        <v>869</v>
      </c>
      <c r="G227" s="173"/>
      <c r="H227" s="173"/>
      <c r="I227" s="176"/>
      <c r="J227" s="177">
        <f>BK227</f>
        <v>0</v>
      </c>
      <c r="K227" s="173"/>
      <c r="L227" s="178"/>
      <c r="M227" s="179"/>
      <c r="N227" s="180"/>
      <c r="O227" s="180"/>
      <c r="P227" s="181">
        <f>SUM(P228:P235)</f>
        <v>0</v>
      </c>
      <c r="Q227" s="180"/>
      <c r="R227" s="181">
        <f>SUM(R228:R235)</f>
        <v>0</v>
      </c>
      <c r="S227" s="180"/>
      <c r="T227" s="182">
        <f>SUM(T228:T235)</f>
        <v>0</v>
      </c>
      <c r="AR227" s="183" t="s">
        <v>145</v>
      </c>
      <c r="AT227" s="184" t="s">
        <v>73</v>
      </c>
      <c r="AU227" s="184" t="s">
        <v>74</v>
      </c>
      <c r="AY227" s="183" t="s">
        <v>138</v>
      </c>
      <c r="BK227" s="185">
        <f>SUM(BK228:BK235)</f>
        <v>0</v>
      </c>
    </row>
    <row r="228" spans="1:65" s="2" customFormat="1" ht="16.5" customHeight="1">
      <c r="A228" s="35"/>
      <c r="B228" s="36"/>
      <c r="C228" s="188" t="s">
        <v>257</v>
      </c>
      <c r="D228" s="188" t="s">
        <v>141</v>
      </c>
      <c r="E228" s="189" t="s">
        <v>870</v>
      </c>
      <c r="F228" s="190" t="s">
        <v>871</v>
      </c>
      <c r="G228" s="191" t="s">
        <v>872</v>
      </c>
      <c r="H228" s="192">
        <v>4</v>
      </c>
      <c r="I228" s="193"/>
      <c r="J228" s="194">
        <f>ROUND(I228*H228,2)</f>
        <v>0</v>
      </c>
      <c r="K228" s="195"/>
      <c r="L228" s="40"/>
      <c r="M228" s="196" t="s">
        <v>1</v>
      </c>
      <c r="N228" s="197" t="s">
        <v>39</v>
      </c>
      <c r="O228" s="72"/>
      <c r="P228" s="198">
        <f>O228*H228</f>
        <v>0</v>
      </c>
      <c r="Q228" s="198">
        <v>0</v>
      </c>
      <c r="R228" s="198">
        <f>Q228*H228</f>
        <v>0</v>
      </c>
      <c r="S228" s="198">
        <v>0</v>
      </c>
      <c r="T228" s="199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0" t="s">
        <v>873</v>
      </c>
      <c r="AT228" s="200" t="s">
        <v>141</v>
      </c>
      <c r="AU228" s="200" t="s">
        <v>82</v>
      </c>
      <c r="AY228" s="18" t="s">
        <v>138</v>
      </c>
      <c r="BE228" s="201">
        <f>IF(N228="základní",J228,0)</f>
        <v>0</v>
      </c>
      <c r="BF228" s="201">
        <f>IF(N228="snížená",J228,0)</f>
        <v>0</v>
      </c>
      <c r="BG228" s="201">
        <f>IF(N228="zákl. přenesená",J228,0)</f>
        <v>0</v>
      </c>
      <c r="BH228" s="201">
        <f>IF(N228="sníž. přenesená",J228,0)</f>
        <v>0</v>
      </c>
      <c r="BI228" s="201">
        <f>IF(N228="nulová",J228,0)</f>
        <v>0</v>
      </c>
      <c r="BJ228" s="18" t="s">
        <v>82</v>
      </c>
      <c r="BK228" s="201">
        <f>ROUND(I228*H228,2)</f>
        <v>0</v>
      </c>
      <c r="BL228" s="18" t="s">
        <v>873</v>
      </c>
      <c r="BM228" s="200" t="s">
        <v>377</v>
      </c>
    </row>
    <row r="229" spans="1:65" s="2" customFormat="1" ht="11.25">
      <c r="A229" s="35"/>
      <c r="B229" s="36"/>
      <c r="C229" s="37"/>
      <c r="D229" s="202" t="s">
        <v>146</v>
      </c>
      <c r="E229" s="37"/>
      <c r="F229" s="203" t="s">
        <v>871</v>
      </c>
      <c r="G229" s="37"/>
      <c r="H229" s="37"/>
      <c r="I229" s="204"/>
      <c r="J229" s="37"/>
      <c r="K229" s="37"/>
      <c r="L229" s="40"/>
      <c r="M229" s="205"/>
      <c r="N229" s="206"/>
      <c r="O229" s="72"/>
      <c r="P229" s="72"/>
      <c r="Q229" s="72"/>
      <c r="R229" s="72"/>
      <c r="S229" s="72"/>
      <c r="T229" s="73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146</v>
      </c>
      <c r="AU229" s="18" t="s">
        <v>82</v>
      </c>
    </row>
    <row r="230" spans="1:65" s="2" customFormat="1" ht="16.5" customHeight="1">
      <c r="A230" s="35"/>
      <c r="B230" s="36"/>
      <c r="C230" s="188" t="s">
        <v>876</v>
      </c>
      <c r="D230" s="188" t="s">
        <v>141</v>
      </c>
      <c r="E230" s="189" t="s">
        <v>874</v>
      </c>
      <c r="F230" s="190" t="s">
        <v>875</v>
      </c>
      <c r="G230" s="191" t="s">
        <v>872</v>
      </c>
      <c r="H230" s="192">
        <v>4</v>
      </c>
      <c r="I230" s="193"/>
      <c r="J230" s="194">
        <f>ROUND(I230*H230,2)</f>
        <v>0</v>
      </c>
      <c r="K230" s="195"/>
      <c r="L230" s="40"/>
      <c r="M230" s="196" t="s">
        <v>1</v>
      </c>
      <c r="N230" s="197" t="s">
        <v>39</v>
      </c>
      <c r="O230" s="72"/>
      <c r="P230" s="198">
        <f>O230*H230</f>
        <v>0</v>
      </c>
      <c r="Q230" s="198">
        <v>0</v>
      </c>
      <c r="R230" s="198">
        <f>Q230*H230</f>
        <v>0</v>
      </c>
      <c r="S230" s="198">
        <v>0</v>
      </c>
      <c r="T230" s="199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00" t="s">
        <v>873</v>
      </c>
      <c r="AT230" s="200" t="s">
        <v>141</v>
      </c>
      <c r="AU230" s="200" t="s">
        <v>82</v>
      </c>
      <c r="AY230" s="18" t="s">
        <v>138</v>
      </c>
      <c r="BE230" s="201">
        <f>IF(N230="základní",J230,0)</f>
        <v>0</v>
      </c>
      <c r="BF230" s="201">
        <f>IF(N230="snížená",J230,0)</f>
        <v>0</v>
      </c>
      <c r="BG230" s="201">
        <f>IF(N230="zákl. přenesená",J230,0)</f>
        <v>0</v>
      </c>
      <c r="BH230" s="201">
        <f>IF(N230="sníž. přenesená",J230,0)</f>
        <v>0</v>
      </c>
      <c r="BI230" s="201">
        <f>IF(N230="nulová",J230,0)</f>
        <v>0</v>
      </c>
      <c r="BJ230" s="18" t="s">
        <v>82</v>
      </c>
      <c r="BK230" s="201">
        <f>ROUND(I230*H230,2)</f>
        <v>0</v>
      </c>
      <c r="BL230" s="18" t="s">
        <v>873</v>
      </c>
      <c r="BM230" s="200" t="s">
        <v>575</v>
      </c>
    </row>
    <row r="231" spans="1:65" s="2" customFormat="1" ht="11.25">
      <c r="A231" s="35"/>
      <c r="B231" s="36"/>
      <c r="C231" s="37"/>
      <c r="D231" s="202" t="s">
        <v>146</v>
      </c>
      <c r="E231" s="37"/>
      <c r="F231" s="203" t="s">
        <v>875</v>
      </c>
      <c r="G231" s="37"/>
      <c r="H231" s="37"/>
      <c r="I231" s="204"/>
      <c r="J231" s="37"/>
      <c r="K231" s="37"/>
      <c r="L231" s="40"/>
      <c r="M231" s="205"/>
      <c r="N231" s="206"/>
      <c r="O231" s="72"/>
      <c r="P231" s="72"/>
      <c r="Q231" s="72"/>
      <c r="R231" s="72"/>
      <c r="S231" s="72"/>
      <c r="T231" s="73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8" t="s">
        <v>146</v>
      </c>
      <c r="AU231" s="18" t="s">
        <v>82</v>
      </c>
    </row>
    <row r="232" spans="1:65" s="2" customFormat="1" ht="16.5" customHeight="1">
      <c r="A232" s="35"/>
      <c r="B232" s="36"/>
      <c r="C232" s="188" t="s">
        <v>262</v>
      </c>
      <c r="D232" s="188" t="s">
        <v>141</v>
      </c>
      <c r="E232" s="189" t="s">
        <v>877</v>
      </c>
      <c r="F232" s="190" t="s">
        <v>878</v>
      </c>
      <c r="G232" s="191" t="s">
        <v>872</v>
      </c>
      <c r="H232" s="192">
        <v>2</v>
      </c>
      <c r="I232" s="193"/>
      <c r="J232" s="194">
        <f>ROUND(I232*H232,2)</f>
        <v>0</v>
      </c>
      <c r="K232" s="195"/>
      <c r="L232" s="40"/>
      <c r="M232" s="196" t="s">
        <v>1</v>
      </c>
      <c r="N232" s="197" t="s">
        <v>39</v>
      </c>
      <c r="O232" s="72"/>
      <c r="P232" s="198">
        <f>O232*H232</f>
        <v>0</v>
      </c>
      <c r="Q232" s="198">
        <v>0</v>
      </c>
      <c r="R232" s="198">
        <f>Q232*H232</f>
        <v>0</v>
      </c>
      <c r="S232" s="198">
        <v>0</v>
      </c>
      <c r="T232" s="199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00" t="s">
        <v>873</v>
      </c>
      <c r="AT232" s="200" t="s">
        <v>141</v>
      </c>
      <c r="AU232" s="200" t="s">
        <v>82</v>
      </c>
      <c r="AY232" s="18" t="s">
        <v>138</v>
      </c>
      <c r="BE232" s="201">
        <f>IF(N232="základní",J232,0)</f>
        <v>0</v>
      </c>
      <c r="BF232" s="201">
        <f>IF(N232="snížená",J232,0)</f>
        <v>0</v>
      </c>
      <c r="BG232" s="201">
        <f>IF(N232="zákl. přenesená",J232,0)</f>
        <v>0</v>
      </c>
      <c r="BH232" s="201">
        <f>IF(N232="sníž. přenesená",J232,0)</f>
        <v>0</v>
      </c>
      <c r="BI232" s="201">
        <f>IF(N232="nulová",J232,0)</f>
        <v>0</v>
      </c>
      <c r="BJ232" s="18" t="s">
        <v>82</v>
      </c>
      <c r="BK232" s="201">
        <f>ROUND(I232*H232,2)</f>
        <v>0</v>
      </c>
      <c r="BL232" s="18" t="s">
        <v>873</v>
      </c>
      <c r="BM232" s="200" t="s">
        <v>583</v>
      </c>
    </row>
    <row r="233" spans="1:65" s="2" customFormat="1" ht="11.25">
      <c r="A233" s="35"/>
      <c r="B233" s="36"/>
      <c r="C233" s="37"/>
      <c r="D233" s="202" t="s">
        <v>146</v>
      </c>
      <c r="E233" s="37"/>
      <c r="F233" s="203" t="s">
        <v>878</v>
      </c>
      <c r="G233" s="37"/>
      <c r="H233" s="37"/>
      <c r="I233" s="204"/>
      <c r="J233" s="37"/>
      <c r="K233" s="37"/>
      <c r="L233" s="40"/>
      <c r="M233" s="205"/>
      <c r="N233" s="206"/>
      <c r="O233" s="72"/>
      <c r="P233" s="72"/>
      <c r="Q233" s="72"/>
      <c r="R233" s="72"/>
      <c r="S233" s="72"/>
      <c r="T233" s="73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8" t="s">
        <v>146</v>
      </c>
      <c r="AU233" s="18" t="s">
        <v>82</v>
      </c>
    </row>
    <row r="234" spans="1:65" s="2" customFormat="1" ht="21.75" customHeight="1">
      <c r="A234" s="35"/>
      <c r="B234" s="36"/>
      <c r="C234" s="188" t="s">
        <v>380</v>
      </c>
      <c r="D234" s="188" t="s">
        <v>141</v>
      </c>
      <c r="E234" s="189" t="s">
        <v>879</v>
      </c>
      <c r="F234" s="190" t="s">
        <v>880</v>
      </c>
      <c r="G234" s="191" t="s">
        <v>872</v>
      </c>
      <c r="H234" s="192">
        <v>8</v>
      </c>
      <c r="I234" s="193"/>
      <c r="J234" s="194">
        <f>ROUND(I234*H234,2)</f>
        <v>0</v>
      </c>
      <c r="K234" s="195"/>
      <c r="L234" s="40"/>
      <c r="M234" s="196" t="s">
        <v>1</v>
      </c>
      <c r="N234" s="197" t="s">
        <v>39</v>
      </c>
      <c r="O234" s="72"/>
      <c r="P234" s="198">
        <f>O234*H234</f>
        <v>0</v>
      </c>
      <c r="Q234" s="198">
        <v>0</v>
      </c>
      <c r="R234" s="198">
        <f>Q234*H234</f>
        <v>0</v>
      </c>
      <c r="S234" s="198">
        <v>0</v>
      </c>
      <c r="T234" s="199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00" t="s">
        <v>873</v>
      </c>
      <c r="AT234" s="200" t="s">
        <v>141</v>
      </c>
      <c r="AU234" s="200" t="s">
        <v>82</v>
      </c>
      <c r="AY234" s="18" t="s">
        <v>138</v>
      </c>
      <c r="BE234" s="201">
        <f>IF(N234="základní",J234,0)</f>
        <v>0</v>
      </c>
      <c r="BF234" s="201">
        <f>IF(N234="snížená",J234,0)</f>
        <v>0</v>
      </c>
      <c r="BG234" s="201">
        <f>IF(N234="zákl. přenesená",J234,0)</f>
        <v>0</v>
      </c>
      <c r="BH234" s="201">
        <f>IF(N234="sníž. přenesená",J234,0)</f>
        <v>0</v>
      </c>
      <c r="BI234" s="201">
        <f>IF(N234="nulová",J234,0)</f>
        <v>0</v>
      </c>
      <c r="BJ234" s="18" t="s">
        <v>82</v>
      </c>
      <c r="BK234" s="201">
        <f>ROUND(I234*H234,2)</f>
        <v>0</v>
      </c>
      <c r="BL234" s="18" t="s">
        <v>873</v>
      </c>
      <c r="BM234" s="200" t="s">
        <v>384</v>
      </c>
    </row>
    <row r="235" spans="1:65" s="2" customFormat="1" ht="11.25">
      <c r="A235" s="35"/>
      <c r="B235" s="36"/>
      <c r="C235" s="37"/>
      <c r="D235" s="202" t="s">
        <v>146</v>
      </c>
      <c r="E235" s="37"/>
      <c r="F235" s="203" t="s">
        <v>880</v>
      </c>
      <c r="G235" s="37"/>
      <c r="H235" s="37"/>
      <c r="I235" s="204"/>
      <c r="J235" s="37"/>
      <c r="K235" s="37"/>
      <c r="L235" s="40"/>
      <c r="M235" s="205"/>
      <c r="N235" s="206"/>
      <c r="O235" s="72"/>
      <c r="P235" s="72"/>
      <c r="Q235" s="72"/>
      <c r="R235" s="72"/>
      <c r="S235" s="72"/>
      <c r="T235" s="73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8" t="s">
        <v>146</v>
      </c>
      <c r="AU235" s="18" t="s">
        <v>82</v>
      </c>
    </row>
    <row r="236" spans="1:65" s="12" customFormat="1" ht="25.9" customHeight="1">
      <c r="B236" s="172"/>
      <c r="C236" s="173"/>
      <c r="D236" s="174" t="s">
        <v>73</v>
      </c>
      <c r="E236" s="175" t="s">
        <v>881</v>
      </c>
      <c r="F236" s="175" t="s">
        <v>882</v>
      </c>
      <c r="G236" s="173"/>
      <c r="H236" s="173"/>
      <c r="I236" s="176"/>
      <c r="J236" s="177">
        <f>BK236</f>
        <v>0</v>
      </c>
      <c r="K236" s="173"/>
      <c r="L236" s="178"/>
      <c r="M236" s="179"/>
      <c r="N236" s="180"/>
      <c r="O236" s="180"/>
      <c r="P236" s="181">
        <f>SUM(P237:P244)</f>
        <v>0</v>
      </c>
      <c r="Q236" s="180"/>
      <c r="R236" s="181">
        <f>SUM(R237:R244)</f>
        <v>0</v>
      </c>
      <c r="S236" s="180"/>
      <c r="T236" s="182">
        <f>SUM(T237:T244)</f>
        <v>0</v>
      </c>
      <c r="AR236" s="183" t="s">
        <v>82</v>
      </c>
      <c r="AT236" s="184" t="s">
        <v>73</v>
      </c>
      <c r="AU236" s="184" t="s">
        <v>74</v>
      </c>
      <c r="AY236" s="183" t="s">
        <v>138</v>
      </c>
      <c r="BK236" s="185">
        <f>SUM(BK237:BK244)</f>
        <v>0</v>
      </c>
    </row>
    <row r="237" spans="1:65" s="2" customFormat="1" ht="21.75" customHeight="1">
      <c r="A237" s="35"/>
      <c r="B237" s="36"/>
      <c r="C237" s="188" t="s">
        <v>265</v>
      </c>
      <c r="D237" s="188" t="s">
        <v>141</v>
      </c>
      <c r="E237" s="189" t="s">
        <v>883</v>
      </c>
      <c r="F237" s="190" t="s">
        <v>884</v>
      </c>
      <c r="G237" s="191" t="s">
        <v>829</v>
      </c>
      <c r="H237" s="192">
        <v>4</v>
      </c>
      <c r="I237" s="193"/>
      <c r="J237" s="194">
        <f>ROUND(I237*H237,2)</f>
        <v>0</v>
      </c>
      <c r="K237" s="195"/>
      <c r="L237" s="40"/>
      <c r="M237" s="196" t="s">
        <v>1</v>
      </c>
      <c r="N237" s="197" t="s">
        <v>39</v>
      </c>
      <c r="O237" s="72"/>
      <c r="P237" s="198">
        <f>O237*H237</f>
        <v>0</v>
      </c>
      <c r="Q237" s="198">
        <v>0</v>
      </c>
      <c r="R237" s="198">
        <f>Q237*H237</f>
        <v>0</v>
      </c>
      <c r="S237" s="198">
        <v>0</v>
      </c>
      <c r="T237" s="199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00" t="s">
        <v>145</v>
      </c>
      <c r="AT237" s="200" t="s">
        <v>141</v>
      </c>
      <c r="AU237" s="200" t="s">
        <v>82</v>
      </c>
      <c r="AY237" s="18" t="s">
        <v>138</v>
      </c>
      <c r="BE237" s="201">
        <f>IF(N237="základní",J237,0)</f>
        <v>0</v>
      </c>
      <c r="BF237" s="201">
        <f>IF(N237="snížená",J237,0)</f>
        <v>0</v>
      </c>
      <c r="BG237" s="201">
        <f>IF(N237="zákl. přenesená",J237,0)</f>
        <v>0</v>
      </c>
      <c r="BH237" s="201">
        <f>IF(N237="sníž. přenesená",J237,0)</f>
        <v>0</v>
      </c>
      <c r="BI237" s="201">
        <f>IF(N237="nulová",J237,0)</f>
        <v>0</v>
      </c>
      <c r="BJ237" s="18" t="s">
        <v>82</v>
      </c>
      <c r="BK237" s="201">
        <f>ROUND(I237*H237,2)</f>
        <v>0</v>
      </c>
      <c r="BL237" s="18" t="s">
        <v>145</v>
      </c>
      <c r="BM237" s="200" t="s">
        <v>600</v>
      </c>
    </row>
    <row r="238" spans="1:65" s="2" customFormat="1" ht="11.25">
      <c r="A238" s="35"/>
      <c r="B238" s="36"/>
      <c r="C238" s="37"/>
      <c r="D238" s="202" t="s">
        <v>146</v>
      </c>
      <c r="E238" s="37"/>
      <c r="F238" s="203" t="s">
        <v>884</v>
      </c>
      <c r="G238" s="37"/>
      <c r="H238" s="37"/>
      <c r="I238" s="204"/>
      <c r="J238" s="37"/>
      <c r="K238" s="37"/>
      <c r="L238" s="40"/>
      <c r="M238" s="205"/>
      <c r="N238" s="206"/>
      <c r="O238" s="72"/>
      <c r="P238" s="72"/>
      <c r="Q238" s="72"/>
      <c r="R238" s="72"/>
      <c r="S238" s="72"/>
      <c r="T238" s="73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8" t="s">
        <v>146</v>
      </c>
      <c r="AU238" s="18" t="s">
        <v>82</v>
      </c>
    </row>
    <row r="239" spans="1:65" s="2" customFormat="1" ht="33" customHeight="1">
      <c r="A239" s="35"/>
      <c r="B239" s="36"/>
      <c r="C239" s="188" t="s">
        <v>387</v>
      </c>
      <c r="D239" s="188" t="s">
        <v>141</v>
      </c>
      <c r="E239" s="189" t="s">
        <v>885</v>
      </c>
      <c r="F239" s="190" t="s">
        <v>886</v>
      </c>
      <c r="G239" s="191" t="s">
        <v>144</v>
      </c>
      <c r="H239" s="192">
        <v>1</v>
      </c>
      <c r="I239" s="193"/>
      <c r="J239" s="194">
        <f>ROUND(I239*H239,2)</f>
        <v>0</v>
      </c>
      <c r="K239" s="195"/>
      <c r="L239" s="40"/>
      <c r="M239" s="196" t="s">
        <v>1</v>
      </c>
      <c r="N239" s="197" t="s">
        <v>39</v>
      </c>
      <c r="O239" s="72"/>
      <c r="P239" s="198">
        <f>O239*H239</f>
        <v>0</v>
      </c>
      <c r="Q239" s="198">
        <v>0</v>
      </c>
      <c r="R239" s="198">
        <f>Q239*H239</f>
        <v>0</v>
      </c>
      <c r="S239" s="198">
        <v>0</v>
      </c>
      <c r="T239" s="199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0" t="s">
        <v>145</v>
      </c>
      <c r="AT239" s="200" t="s">
        <v>141</v>
      </c>
      <c r="AU239" s="200" t="s">
        <v>82</v>
      </c>
      <c r="AY239" s="18" t="s">
        <v>138</v>
      </c>
      <c r="BE239" s="201">
        <f>IF(N239="základní",J239,0)</f>
        <v>0</v>
      </c>
      <c r="BF239" s="201">
        <f>IF(N239="snížená",J239,0)</f>
        <v>0</v>
      </c>
      <c r="BG239" s="201">
        <f>IF(N239="zákl. přenesená",J239,0)</f>
        <v>0</v>
      </c>
      <c r="BH239" s="201">
        <f>IF(N239="sníž. přenesená",J239,0)</f>
        <v>0</v>
      </c>
      <c r="BI239" s="201">
        <f>IF(N239="nulová",J239,0)</f>
        <v>0</v>
      </c>
      <c r="BJ239" s="18" t="s">
        <v>82</v>
      </c>
      <c r="BK239" s="201">
        <f>ROUND(I239*H239,2)</f>
        <v>0</v>
      </c>
      <c r="BL239" s="18" t="s">
        <v>145</v>
      </c>
      <c r="BM239" s="200" t="s">
        <v>390</v>
      </c>
    </row>
    <row r="240" spans="1:65" s="2" customFormat="1" ht="19.5">
      <c r="A240" s="35"/>
      <c r="B240" s="36"/>
      <c r="C240" s="37"/>
      <c r="D240" s="202" t="s">
        <v>146</v>
      </c>
      <c r="E240" s="37"/>
      <c r="F240" s="203" t="s">
        <v>886</v>
      </c>
      <c r="G240" s="37"/>
      <c r="H240" s="37"/>
      <c r="I240" s="204"/>
      <c r="J240" s="37"/>
      <c r="K240" s="37"/>
      <c r="L240" s="40"/>
      <c r="M240" s="205"/>
      <c r="N240" s="206"/>
      <c r="O240" s="72"/>
      <c r="P240" s="72"/>
      <c r="Q240" s="72"/>
      <c r="R240" s="72"/>
      <c r="S240" s="72"/>
      <c r="T240" s="73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8" t="s">
        <v>146</v>
      </c>
      <c r="AU240" s="18" t="s">
        <v>82</v>
      </c>
    </row>
    <row r="241" spans="1:65" s="2" customFormat="1" ht="66.75" customHeight="1">
      <c r="A241" s="35"/>
      <c r="B241" s="36"/>
      <c r="C241" s="188" t="s">
        <v>269</v>
      </c>
      <c r="D241" s="188" t="s">
        <v>141</v>
      </c>
      <c r="E241" s="189" t="s">
        <v>887</v>
      </c>
      <c r="F241" s="190" t="s">
        <v>1003</v>
      </c>
      <c r="G241" s="191" t="s">
        <v>829</v>
      </c>
      <c r="H241" s="192">
        <v>8</v>
      </c>
      <c r="I241" s="193"/>
      <c r="J241" s="194">
        <f>ROUND(I241*H241,2)</f>
        <v>0</v>
      </c>
      <c r="K241" s="195"/>
      <c r="L241" s="40"/>
      <c r="M241" s="196" t="s">
        <v>1</v>
      </c>
      <c r="N241" s="197" t="s">
        <v>39</v>
      </c>
      <c r="O241" s="72"/>
      <c r="P241" s="198">
        <f>O241*H241</f>
        <v>0</v>
      </c>
      <c r="Q241" s="198">
        <v>0</v>
      </c>
      <c r="R241" s="198">
        <f>Q241*H241</f>
        <v>0</v>
      </c>
      <c r="S241" s="198">
        <v>0</v>
      </c>
      <c r="T241" s="199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0" t="s">
        <v>145</v>
      </c>
      <c r="AT241" s="200" t="s">
        <v>141</v>
      </c>
      <c r="AU241" s="200" t="s">
        <v>82</v>
      </c>
      <c r="AY241" s="18" t="s">
        <v>138</v>
      </c>
      <c r="BE241" s="201">
        <f>IF(N241="základní",J241,0)</f>
        <v>0</v>
      </c>
      <c r="BF241" s="201">
        <f>IF(N241="snížená",J241,0)</f>
        <v>0</v>
      </c>
      <c r="BG241" s="201">
        <f>IF(N241="zákl. přenesená",J241,0)</f>
        <v>0</v>
      </c>
      <c r="BH241" s="201">
        <f>IF(N241="sníž. přenesená",J241,0)</f>
        <v>0</v>
      </c>
      <c r="BI241" s="201">
        <f>IF(N241="nulová",J241,0)</f>
        <v>0</v>
      </c>
      <c r="BJ241" s="18" t="s">
        <v>82</v>
      </c>
      <c r="BK241" s="201">
        <f>ROUND(I241*H241,2)</f>
        <v>0</v>
      </c>
      <c r="BL241" s="18" t="s">
        <v>145</v>
      </c>
      <c r="BM241" s="200" t="s">
        <v>393</v>
      </c>
    </row>
    <row r="242" spans="1:65" s="2" customFormat="1" ht="39">
      <c r="A242" s="35"/>
      <c r="B242" s="36"/>
      <c r="C242" s="37"/>
      <c r="D242" s="202" t="s">
        <v>146</v>
      </c>
      <c r="E242" s="37"/>
      <c r="F242" s="203" t="s">
        <v>1003</v>
      </c>
      <c r="G242" s="37"/>
      <c r="H242" s="37"/>
      <c r="I242" s="204"/>
      <c r="J242" s="37"/>
      <c r="K242" s="37"/>
      <c r="L242" s="40"/>
      <c r="M242" s="205"/>
      <c r="N242" s="206"/>
      <c r="O242" s="72"/>
      <c r="P242" s="72"/>
      <c r="Q242" s="72"/>
      <c r="R242" s="72"/>
      <c r="S242" s="72"/>
      <c r="T242" s="73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8" t="s">
        <v>146</v>
      </c>
      <c r="AU242" s="18" t="s">
        <v>82</v>
      </c>
    </row>
    <row r="243" spans="1:65" s="2" customFormat="1" ht="21.75" customHeight="1">
      <c r="A243" s="35"/>
      <c r="B243" s="36"/>
      <c r="C243" s="188" t="s">
        <v>394</v>
      </c>
      <c r="D243" s="188" t="s">
        <v>141</v>
      </c>
      <c r="E243" s="189" t="s">
        <v>1004</v>
      </c>
      <c r="F243" s="190" t="s">
        <v>1005</v>
      </c>
      <c r="G243" s="191" t="s">
        <v>144</v>
      </c>
      <c r="H243" s="192">
        <v>3</v>
      </c>
      <c r="I243" s="193"/>
      <c r="J243" s="194">
        <f>ROUND(I243*H243,2)</f>
        <v>0</v>
      </c>
      <c r="K243" s="195"/>
      <c r="L243" s="40"/>
      <c r="M243" s="196" t="s">
        <v>1</v>
      </c>
      <c r="N243" s="197" t="s">
        <v>39</v>
      </c>
      <c r="O243" s="72"/>
      <c r="P243" s="198">
        <f>O243*H243</f>
        <v>0</v>
      </c>
      <c r="Q243" s="198">
        <v>0</v>
      </c>
      <c r="R243" s="198">
        <f>Q243*H243</f>
        <v>0</v>
      </c>
      <c r="S243" s="198">
        <v>0</v>
      </c>
      <c r="T243" s="199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00" t="s">
        <v>145</v>
      </c>
      <c r="AT243" s="200" t="s">
        <v>141</v>
      </c>
      <c r="AU243" s="200" t="s">
        <v>82</v>
      </c>
      <c r="AY243" s="18" t="s">
        <v>138</v>
      </c>
      <c r="BE243" s="201">
        <f>IF(N243="základní",J243,0)</f>
        <v>0</v>
      </c>
      <c r="BF243" s="201">
        <f>IF(N243="snížená",J243,0)</f>
        <v>0</v>
      </c>
      <c r="BG243" s="201">
        <f>IF(N243="zákl. přenesená",J243,0)</f>
        <v>0</v>
      </c>
      <c r="BH243" s="201">
        <f>IF(N243="sníž. přenesená",J243,0)</f>
        <v>0</v>
      </c>
      <c r="BI243" s="201">
        <f>IF(N243="nulová",J243,0)</f>
        <v>0</v>
      </c>
      <c r="BJ243" s="18" t="s">
        <v>82</v>
      </c>
      <c r="BK243" s="201">
        <f>ROUND(I243*H243,2)</f>
        <v>0</v>
      </c>
      <c r="BL243" s="18" t="s">
        <v>145</v>
      </c>
      <c r="BM243" s="200" t="s">
        <v>397</v>
      </c>
    </row>
    <row r="244" spans="1:65" s="2" customFormat="1" ht="11.25">
      <c r="A244" s="35"/>
      <c r="B244" s="36"/>
      <c r="C244" s="37"/>
      <c r="D244" s="202" t="s">
        <v>146</v>
      </c>
      <c r="E244" s="37"/>
      <c r="F244" s="203" t="s">
        <v>1005</v>
      </c>
      <c r="G244" s="37"/>
      <c r="H244" s="37"/>
      <c r="I244" s="204"/>
      <c r="J244" s="37"/>
      <c r="K244" s="37"/>
      <c r="L244" s="40"/>
      <c r="M244" s="262"/>
      <c r="N244" s="263"/>
      <c r="O244" s="264"/>
      <c r="P244" s="264"/>
      <c r="Q244" s="264"/>
      <c r="R244" s="264"/>
      <c r="S244" s="264"/>
      <c r="T244" s="265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8" t="s">
        <v>146</v>
      </c>
      <c r="AU244" s="18" t="s">
        <v>82</v>
      </c>
    </row>
    <row r="245" spans="1:65" s="2" customFormat="1" ht="6.95" customHeight="1">
      <c r="A245" s="35"/>
      <c r="B245" s="55"/>
      <c r="C245" s="56"/>
      <c r="D245" s="56"/>
      <c r="E245" s="56"/>
      <c r="F245" s="56"/>
      <c r="G245" s="56"/>
      <c r="H245" s="56"/>
      <c r="I245" s="56"/>
      <c r="J245" s="56"/>
      <c r="K245" s="56"/>
      <c r="L245" s="40"/>
      <c r="M245" s="35"/>
      <c r="O245" s="35"/>
      <c r="P245" s="35"/>
      <c r="Q245" s="35"/>
      <c r="R245" s="35"/>
      <c r="S245" s="35"/>
      <c r="T245" s="35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</row>
  </sheetData>
  <sheetProtection algorithmName="SHA-512" hashValue="AUtFl08gafzBOx0UmCmTOLxnVCZEILw85yZOZulnQqTHMdt9BuqR0+n5GQu3MutOFFb9LB02F8l7nJlMxBgjEA==" saltValue="jjPqLF9Z8k+B3jU2Q2K+EZ5tRHAGLbzCs8XKDfzXq1FAmuKNowjWM8UOO8+FfshYNLLX1z5SGIoFMG6uZGStoA==" spinCount="100000" sheet="1" objects="1" scenarios="1" formatColumns="0" formatRows="0" autoFilter="0"/>
  <autoFilter ref="C123:K244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7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AT2" s="18" t="s">
        <v>93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84</v>
      </c>
    </row>
    <row r="4" spans="1:46" s="1" customFormat="1" ht="24.95" customHeight="1">
      <c r="B4" s="21"/>
      <c r="D4" s="111" t="s">
        <v>94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26.25" customHeight="1">
      <c r="B7" s="21"/>
      <c r="E7" s="308" t="str">
        <f>'Rekapitulace stavby'!K6</f>
        <v>Nové mesto nad Metují - oprava bytu č.5 - PROJEKČNÍ ROZPOČET</v>
      </c>
      <c r="F7" s="309"/>
      <c r="G7" s="309"/>
      <c r="H7" s="309"/>
      <c r="L7" s="21"/>
    </row>
    <row r="8" spans="1:46" s="2" customFormat="1" ht="12" customHeight="1">
      <c r="A8" s="35"/>
      <c r="B8" s="40"/>
      <c r="C8" s="35"/>
      <c r="D8" s="113" t="s">
        <v>95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10" t="s">
        <v>1006</v>
      </c>
      <c r="F9" s="311"/>
      <c r="G9" s="311"/>
      <c r="H9" s="311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14" t="s">
        <v>1</v>
      </c>
      <c r="G11" s="35"/>
      <c r="H11" s="35"/>
      <c r="I11" s="113" t="s">
        <v>19</v>
      </c>
      <c r="J11" s="11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20</v>
      </c>
      <c r="E12" s="35"/>
      <c r="F12" s="114" t="s">
        <v>26</v>
      </c>
      <c r="G12" s="35"/>
      <c r="H12" s="35"/>
      <c r="I12" s="113" t="s">
        <v>22</v>
      </c>
      <c r="J12" s="115" t="str">
        <f>'Rekapitulace stavby'!AN8</f>
        <v>20. 1. 2021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24</v>
      </c>
      <c r="E14" s="35"/>
      <c r="F14" s="35"/>
      <c r="G14" s="35"/>
      <c r="H14" s="35"/>
      <c r="I14" s="113" t="s">
        <v>25</v>
      </c>
      <c r="J14" s="114" t="str">
        <f>IF('Rekapitulace stavby'!AN10="","",'Rekapitulace stavby'!AN10)</f>
        <v/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4" t="str">
        <f>IF('Rekapitulace stavby'!E11="","",'Rekapitulace stavby'!E11)</f>
        <v xml:space="preserve"> </v>
      </c>
      <c r="F15" s="35"/>
      <c r="G15" s="35"/>
      <c r="H15" s="35"/>
      <c r="I15" s="113" t="s">
        <v>27</v>
      </c>
      <c r="J15" s="114" t="str">
        <f>IF('Rekapitulace stavby'!AN11="","",'Rekapitulace stavby'!AN11)</f>
        <v/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28</v>
      </c>
      <c r="E17" s="35"/>
      <c r="F17" s="35"/>
      <c r="G17" s="35"/>
      <c r="H17" s="35"/>
      <c r="I17" s="113" t="s">
        <v>25</v>
      </c>
      <c r="J17" s="31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12" t="str">
        <f>'Rekapitulace stavby'!E14</f>
        <v>Vyplň údaj</v>
      </c>
      <c r="F18" s="313"/>
      <c r="G18" s="313"/>
      <c r="H18" s="313"/>
      <c r="I18" s="113" t="s">
        <v>27</v>
      </c>
      <c r="J18" s="31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30</v>
      </c>
      <c r="E20" s="35"/>
      <c r="F20" s="35"/>
      <c r="G20" s="35"/>
      <c r="H20" s="35"/>
      <c r="I20" s="113" t="s">
        <v>25</v>
      </c>
      <c r="J20" s="114" t="str">
        <f>IF('Rekapitulace stavby'!AN16="","",'Rekapitulace stavby'!AN16)</f>
        <v/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4" t="str">
        <f>IF('Rekapitulace stavby'!E17="","",'Rekapitulace stavby'!E17)</f>
        <v xml:space="preserve"> </v>
      </c>
      <c r="F21" s="35"/>
      <c r="G21" s="35"/>
      <c r="H21" s="35"/>
      <c r="I21" s="113" t="s">
        <v>27</v>
      </c>
      <c r="J21" s="114" t="str">
        <f>IF('Rekapitulace stavby'!AN17="","",'Rekapitulace stavby'!AN17)</f>
        <v/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32</v>
      </c>
      <c r="E23" s="35"/>
      <c r="F23" s="35"/>
      <c r="G23" s="35"/>
      <c r="H23" s="35"/>
      <c r="I23" s="113" t="s">
        <v>25</v>
      </c>
      <c r="J23" s="114" t="str">
        <f>IF('Rekapitulace stavby'!AN19="","",'Rekapitulace stavby'!AN19)</f>
        <v/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4" t="str">
        <f>IF('Rekapitulace stavby'!E20="","",'Rekapitulace stavby'!E20)</f>
        <v xml:space="preserve"> </v>
      </c>
      <c r="F24" s="35"/>
      <c r="G24" s="35"/>
      <c r="H24" s="35"/>
      <c r="I24" s="113" t="s">
        <v>27</v>
      </c>
      <c r="J24" s="114" t="str">
        <f>IF('Rekapitulace stavby'!AN20="","",'Rekapitulace stavby'!AN20)</f>
        <v/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33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14" t="s">
        <v>1</v>
      </c>
      <c r="F27" s="314"/>
      <c r="G27" s="314"/>
      <c r="H27" s="314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34</v>
      </c>
      <c r="E30" s="35"/>
      <c r="F30" s="35"/>
      <c r="G30" s="35"/>
      <c r="H30" s="35"/>
      <c r="I30" s="35"/>
      <c r="J30" s="121">
        <f>ROUND(J147,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36</v>
      </c>
      <c r="G32" s="35"/>
      <c r="H32" s="35"/>
      <c r="I32" s="122" t="s">
        <v>35</v>
      </c>
      <c r="J32" s="122" t="s">
        <v>37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38</v>
      </c>
      <c r="E33" s="113" t="s">
        <v>39</v>
      </c>
      <c r="F33" s="124">
        <f>ROUND((SUM(BE147:BE286)),  2)</f>
        <v>0</v>
      </c>
      <c r="G33" s="35"/>
      <c r="H33" s="35"/>
      <c r="I33" s="125">
        <v>0.21</v>
      </c>
      <c r="J33" s="124">
        <f>ROUND(((SUM(BE147:BE286))*I33),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40</v>
      </c>
      <c r="F34" s="124">
        <f>ROUND((SUM(BF147:BF286)),  2)</f>
        <v>0</v>
      </c>
      <c r="G34" s="35"/>
      <c r="H34" s="35"/>
      <c r="I34" s="125">
        <v>0.15</v>
      </c>
      <c r="J34" s="124">
        <f>ROUND(((SUM(BF147:BF286))*I34),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41</v>
      </c>
      <c r="F35" s="124">
        <f>ROUND((SUM(BG147:BG286)),  2)</f>
        <v>0</v>
      </c>
      <c r="G35" s="35"/>
      <c r="H35" s="35"/>
      <c r="I35" s="125">
        <v>0.21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42</v>
      </c>
      <c r="F36" s="124">
        <f>ROUND((SUM(BH147:BH286)),  2)</f>
        <v>0</v>
      </c>
      <c r="G36" s="35"/>
      <c r="H36" s="35"/>
      <c r="I36" s="125">
        <v>0.15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43</v>
      </c>
      <c r="F37" s="124">
        <f>ROUND((SUM(BI147:BI286)),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44</v>
      </c>
      <c r="E39" s="128"/>
      <c r="F39" s="128"/>
      <c r="G39" s="129" t="s">
        <v>45</v>
      </c>
      <c r="H39" s="130" t="s">
        <v>46</v>
      </c>
      <c r="I39" s="128"/>
      <c r="J39" s="131">
        <f>SUM(J30:J37)</f>
        <v>0</v>
      </c>
      <c r="K39" s="13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2"/>
      <c r="D50" s="133" t="s">
        <v>47</v>
      </c>
      <c r="E50" s="134"/>
      <c r="F50" s="134"/>
      <c r="G50" s="133" t="s">
        <v>48</v>
      </c>
      <c r="H50" s="134"/>
      <c r="I50" s="134"/>
      <c r="J50" s="134"/>
      <c r="K50" s="134"/>
      <c r="L50" s="52"/>
    </row>
    <row r="51" spans="1:31" ht="11.25">
      <c r="B51" s="21"/>
      <c r="L51" s="21"/>
    </row>
    <row r="52" spans="1:31" ht="11.25">
      <c r="B52" s="21"/>
      <c r="L52" s="21"/>
    </row>
    <row r="53" spans="1:31" ht="11.25">
      <c r="B53" s="21"/>
      <c r="L53" s="21"/>
    </row>
    <row r="54" spans="1:31" ht="11.25">
      <c r="B54" s="21"/>
      <c r="L54" s="21"/>
    </row>
    <row r="55" spans="1:31" ht="11.25">
      <c r="B55" s="21"/>
      <c r="L55" s="21"/>
    </row>
    <row r="56" spans="1:31" ht="11.25">
      <c r="B56" s="21"/>
      <c r="L56" s="21"/>
    </row>
    <row r="57" spans="1:31" ht="11.25">
      <c r="B57" s="21"/>
      <c r="L57" s="21"/>
    </row>
    <row r="58" spans="1:31" ht="11.25">
      <c r="B58" s="21"/>
      <c r="L58" s="21"/>
    </row>
    <row r="59" spans="1:31" ht="11.25">
      <c r="B59" s="21"/>
      <c r="L59" s="21"/>
    </row>
    <row r="60" spans="1:31" ht="11.25">
      <c r="B60" s="21"/>
      <c r="L60" s="21"/>
    </row>
    <row r="61" spans="1:31" s="2" customFormat="1">
      <c r="A61" s="35"/>
      <c r="B61" s="40"/>
      <c r="C61" s="35"/>
      <c r="D61" s="135" t="s">
        <v>49</v>
      </c>
      <c r="E61" s="136"/>
      <c r="F61" s="137" t="s">
        <v>50</v>
      </c>
      <c r="G61" s="135" t="s">
        <v>49</v>
      </c>
      <c r="H61" s="136"/>
      <c r="I61" s="136"/>
      <c r="J61" s="138" t="s">
        <v>50</v>
      </c>
      <c r="K61" s="13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1"/>
      <c r="L62" s="21"/>
    </row>
    <row r="63" spans="1:31" ht="11.25">
      <c r="B63" s="21"/>
      <c r="L63" s="21"/>
    </row>
    <row r="64" spans="1:31" ht="11.25">
      <c r="B64" s="21"/>
      <c r="L64" s="21"/>
    </row>
    <row r="65" spans="1:31" s="2" customFormat="1">
      <c r="A65" s="35"/>
      <c r="B65" s="40"/>
      <c r="C65" s="35"/>
      <c r="D65" s="133" t="s">
        <v>51</v>
      </c>
      <c r="E65" s="139"/>
      <c r="F65" s="139"/>
      <c r="G65" s="133" t="s">
        <v>52</v>
      </c>
      <c r="H65" s="139"/>
      <c r="I65" s="139"/>
      <c r="J65" s="139"/>
      <c r="K65" s="13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1"/>
      <c r="L66" s="21"/>
    </row>
    <row r="67" spans="1:31" ht="11.25">
      <c r="B67" s="21"/>
      <c r="L67" s="21"/>
    </row>
    <row r="68" spans="1:31" ht="11.25">
      <c r="B68" s="21"/>
      <c r="L68" s="21"/>
    </row>
    <row r="69" spans="1:31" ht="11.25">
      <c r="B69" s="21"/>
      <c r="L69" s="21"/>
    </row>
    <row r="70" spans="1:31" ht="11.25">
      <c r="B70" s="21"/>
      <c r="L70" s="21"/>
    </row>
    <row r="71" spans="1:31" ht="11.25">
      <c r="B71" s="21"/>
      <c r="L71" s="21"/>
    </row>
    <row r="72" spans="1:31" ht="11.25">
      <c r="B72" s="21"/>
      <c r="L72" s="21"/>
    </row>
    <row r="73" spans="1:31" ht="11.25">
      <c r="B73" s="21"/>
      <c r="L73" s="21"/>
    </row>
    <row r="74" spans="1:31" ht="11.25">
      <c r="B74" s="21"/>
      <c r="L74" s="21"/>
    </row>
    <row r="75" spans="1:31" ht="11.25">
      <c r="B75" s="21"/>
      <c r="L75" s="21"/>
    </row>
    <row r="76" spans="1:31" s="2" customFormat="1">
      <c r="A76" s="35"/>
      <c r="B76" s="40"/>
      <c r="C76" s="35"/>
      <c r="D76" s="135" t="s">
        <v>49</v>
      </c>
      <c r="E76" s="136"/>
      <c r="F76" s="137" t="s">
        <v>50</v>
      </c>
      <c r="G76" s="135" t="s">
        <v>49</v>
      </c>
      <c r="H76" s="136"/>
      <c r="I76" s="136"/>
      <c r="J76" s="138" t="s">
        <v>50</v>
      </c>
      <c r="K76" s="13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40"/>
      <c r="C77" s="141"/>
      <c r="D77" s="141"/>
      <c r="E77" s="141"/>
      <c r="F77" s="141"/>
      <c r="G77" s="141"/>
      <c r="H77" s="141"/>
      <c r="I77" s="141"/>
      <c r="J77" s="141"/>
      <c r="K77" s="14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customHeight="1">
      <c r="A81" s="35"/>
      <c r="B81" s="142"/>
      <c r="C81" s="143"/>
      <c r="D81" s="143"/>
      <c r="E81" s="143"/>
      <c r="F81" s="143"/>
      <c r="G81" s="143"/>
      <c r="H81" s="143"/>
      <c r="I81" s="143"/>
      <c r="J81" s="143"/>
      <c r="K81" s="14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customHeight="1">
      <c r="A82" s="35"/>
      <c r="B82" s="36"/>
      <c r="C82" s="24" t="s">
        <v>97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customHeight="1">
      <c r="A84" s="35"/>
      <c r="B84" s="36"/>
      <c r="C84" s="30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26.25" customHeight="1">
      <c r="A85" s="35"/>
      <c r="B85" s="36"/>
      <c r="C85" s="37"/>
      <c r="D85" s="37"/>
      <c r="E85" s="315" t="str">
        <f>E7</f>
        <v>Nové mesto nad Metují - oprava bytu č.5 - PROJEKČNÍ ROZPOČET</v>
      </c>
      <c r="F85" s="316"/>
      <c r="G85" s="316"/>
      <c r="H85" s="316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customHeight="1">
      <c r="A86" s="35"/>
      <c r="B86" s="36"/>
      <c r="C86" s="30" t="s">
        <v>95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customHeight="1">
      <c r="A87" s="35"/>
      <c r="B87" s="36"/>
      <c r="C87" s="37"/>
      <c r="D87" s="37"/>
      <c r="E87" s="267" t="str">
        <f>E9</f>
        <v>Elektroinstalace - Elektroinstalace - rozpočet - oprava bytu</v>
      </c>
      <c r="F87" s="317"/>
      <c r="G87" s="317"/>
      <c r="H87" s="317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customHeight="1">
      <c r="A89" s="35"/>
      <c r="B89" s="36"/>
      <c r="C89" s="30" t="s">
        <v>20</v>
      </c>
      <c r="D89" s="37"/>
      <c r="E89" s="37"/>
      <c r="F89" s="28" t="str">
        <f>F12</f>
        <v xml:space="preserve"> </v>
      </c>
      <c r="G89" s="37"/>
      <c r="H89" s="37"/>
      <c r="I89" s="30" t="s">
        <v>22</v>
      </c>
      <c r="J89" s="67" t="str">
        <f>IF(J12="","",J12)</f>
        <v>20. 1. 2021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customHeight="1">
      <c r="A91" s="35"/>
      <c r="B91" s="36"/>
      <c r="C91" s="30" t="s">
        <v>24</v>
      </c>
      <c r="D91" s="37"/>
      <c r="E91" s="37"/>
      <c r="F91" s="28" t="str">
        <f>E15</f>
        <v xml:space="preserve"> </v>
      </c>
      <c r="G91" s="37"/>
      <c r="H91" s="37"/>
      <c r="I91" s="30" t="s">
        <v>30</v>
      </c>
      <c r="J91" s="33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customHeight="1">
      <c r="A92" s="35"/>
      <c r="B92" s="36"/>
      <c r="C92" s="30" t="s">
        <v>28</v>
      </c>
      <c r="D92" s="37"/>
      <c r="E92" s="37"/>
      <c r="F92" s="28" t="str">
        <f>IF(E18="","",E18)</f>
        <v>Vyplň údaj</v>
      </c>
      <c r="G92" s="37"/>
      <c r="H92" s="37"/>
      <c r="I92" s="30" t="s">
        <v>32</v>
      </c>
      <c r="J92" s="33" t="str">
        <f>E24</f>
        <v xml:space="preserve"> 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customHeight="1">
      <c r="A94" s="35"/>
      <c r="B94" s="36"/>
      <c r="C94" s="144" t="s">
        <v>98</v>
      </c>
      <c r="D94" s="145"/>
      <c r="E94" s="145"/>
      <c r="F94" s="145"/>
      <c r="G94" s="145"/>
      <c r="H94" s="145"/>
      <c r="I94" s="145"/>
      <c r="J94" s="146" t="s">
        <v>99</v>
      </c>
      <c r="K94" s="145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customHeight="1">
      <c r="A96" s="35"/>
      <c r="B96" s="36"/>
      <c r="C96" s="147" t="s">
        <v>100</v>
      </c>
      <c r="D96" s="37"/>
      <c r="E96" s="37"/>
      <c r="F96" s="37"/>
      <c r="G96" s="37"/>
      <c r="H96" s="37"/>
      <c r="I96" s="37"/>
      <c r="J96" s="85">
        <f>J147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8" t="s">
        <v>101</v>
      </c>
    </row>
    <row r="97" spans="2:12" s="9" customFormat="1" ht="24.95" customHeight="1">
      <c r="B97" s="148"/>
      <c r="C97" s="149"/>
      <c r="D97" s="150" t="s">
        <v>1007</v>
      </c>
      <c r="E97" s="151"/>
      <c r="F97" s="151"/>
      <c r="G97" s="151"/>
      <c r="H97" s="151"/>
      <c r="I97" s="151"/>
      <c r="J97" s="152">
        <f>J148</f>
        <v>0</v>
      </c>
      <c r="K97" s="149"/>
      <c r="L97" s="153"/>
    </row>
    <row r="98" spans="2:12" s="9" customFormat="1" ht="24.95" customHeight="1">
      <c r="B98" s="148"/>
      <c r="C98" s="149"/>
      <c r="D98" s="150" t="s">
        <v>1008</v>
      </c>
      <c r="E98" s="151"/>
      <c r="F98" s="151"/>
      <c r="G98" s="151"/>
      <c r="H98" s="151"/>
      <c r="I98" s="151"/>
      <c r="J98" s="152">
        <f>J168</f>
        <v>0</v>
      </c>
      <c r="K98" s="149"/>
      <c r="L98" s="153"/>
    </row>
    <row r="99" spans="2:12" s="10" customFormat="1" ht="19.899999999999999" customHeight="1">
      <c r="B99" s="154"/>
      <c r="C99" s="155"/>
      <c r="D99" s="156" t="s">
        <v>1009</v>
      </c>
      <c r="E99" s="157"/>
      <c r="F99" s="157"/>
      <c r="G99" s="157"/>
      <c r="H99" s="157"/>
      <c r="I99" s="157"/>
      <c r="J99" s="158">
        <f>J169</f>
        <v>0</v>
      </c>
      <c r="K99" s="155"/>
      <c r="L99" s="159"/>
    </row>
    <row r="100" spans="2:12" s="10" customFormat="1" ht="14.85" customHeight="1">
      <c r="B100" s="154"/>
      <c r="C100" s="155"/>
      <c r="D100" s="156" t="s">
        <v>1010</v>
      </c>
      <c r="E100" s="157"/>
      <c r="F100" s="157"/>
      <c r="G100" s="157"/>
      <c r="H100" s="157"/>
      <c r="I100" s="157"/>
      <c r="J100" s="158">
        <f>J170</f>
        <v>0</v>
      </c>
      <c r="K100" s="155"/>
      <c r="L100" s="159"/>
    </row>
    <row r="101" spans="2:12" s="10" customFormat="1" ht="14.85" customHeight="1">
      <c r="B101" s="154"/>
      <c r="C101" s="155"/>
      <c r="D101" s="156" t="s">
        <v>1010</v>
      </c>
      <c r="E101" s="157"/>
      <c r="F101" s="157"/>
      <c r="G101" s="157"/>
      <c r="H101" s="157"/>
      <c r="I101" s="157"/>
      <c r="J101" s="158">
        <f>J173</f>
        <v>0</v>
      </c>
      <c r="K101" s="155"/>
      <c r="L101" s="159"/>
    </row>
    <row r="102" spans="2:12" s="10" customFormat="1" ht="14.85" customHeight="1">
      <c r="B102" s="154"/>
      <c r="C102" s="155"/>
      <c r="D102" s="156" t="s">
        <v>1011</v>
      </c>
      <c r="E102" s="157"/>
      <c r="F102" s="157"/>
      <c r="G102" s="157"/>
      <c r="H102" s="157"/>
      <c r="I102" s="157"/>
      <c r="J102" s="158">
        <f>J182</f>
        <v>0</v>
      </c>
      <c r="K102" s="155"/>
      <c r="L102" s="159"/>
    </row>
    <row r="103" spans="2:12" s="10" customFormat="1" ht="14.85" customHeight="1">
      <c r="B103" s="154"/>
      <c r="C103" s="155"/>
      <c r="D103" s="156" t="s">
        <v>1012</v>
      </c>
      <c r="E103" s="157"/>
      <c r="F103" s="157"/>
      <c r="G103" s="157"/>
      <c r="H103" s="157"/>
      <c r="I103" s="157"/>
      <c r="J103" s="158">
        <f>J185</f>
        <v>0</v>
      </c>
      <c r="K103" s="155"/>
      <c r="L103" s="159"/>
    </row>
    <row r="104" spans="2:12" s="10" customFormat="1" ht="14.85" customHeight="1">
      <c r="B104" s="154"/>
      <c r="C104" s="155"/>
      <c r="D104" s="156" t="s">
        <v>1013</v>
      </c>
      <c r="E104" s="157"/>
      <c r="F104" s="157"/>
      <c r="G104" s="157"/>
      <c r="H104" s="157"/>
      <c r="I104" s="157"/>
      <c r="J104" s="158">
        <f>J190</f>
        <v>0</v>
      </c>
      <c r="K104" s="155"/>
      <c r="L104" s="159"/>
    </row>
    <row r="105" spans="2:12" s="10" customFormat="1" ht="19.899999999999999" customHeight="1">
      <c r="B105" s="154"/>
      <c r="C105" s="155"/>
      <c r="D105" s="156" t="s">
        <v>1014</v>
      </c>
      <c r="E105" s="157"/>
      <c r="F105" s="157"/>
      <c r="G105" s="157"/>
      <c r="H105" s="157"/>
      <c r="I105" s="157"/>
      <c r="J105" s="158">
        <f>J195</f>
        <v>0</v>
      </c>
      <c r="K105" s="155"/>
      <c r="L105" s="159"/>
    </row>
    <row r="106" spans="2:12" s="10" customFormat="1" ht="14.85" customHeight="1">
      <c r="B106" s="154"/>
      <c r="C106" s="155"/>
      <c r="D106" s="156" t="s">
        <v>1015</v>
      </c>
      <c r="E106" s="157"/>
      <c r="F106" s="157"/>
      <c r="G106" s="157"/>
      <c r="H106" s="157"/>
      <c r="I106" s="157"/>
      <c r="J106" s="158">
        <f>J196</f>
        <v>0</v>
      </c>
      <c r="K106" s="155"/>
      <c r="L106" s="159"/>
    </row>
    <row r="107" spans="2:12" s="10" customFormat="1" ht="14.85" customHeight="1">
      <c r="B107" s="154"/>
      <c r="C107" s="155"/>
      <c r="D107" s="156" t="s">
        <v>1016</v>
      </c>
      <c r="E107" s="157"/>
      <c r="F107" s="157"/>
      <c r="G107" s="157"/>
      <c r="H107" s="157"/>
      <c r="I107" s="157"/>
      <c r="J107" s="158">
        <f>J203</f>
        <v>0</v>
      </c>
      <c r="K107" s="155"/>
      <c r="L107" s="159"/>
    </row>
    <row r="108" spans="2:12" s="10" customFormat="1" ht="14.85" customHeight="1">
      <c r="B108" s="154"/>
      <c r="C108" s="155"/>
      <c r="D108" s="156" t="s">
        <v>1017</v>
      </c>
      <c r="E108" s="157"/>
      <c r="F108" s="157"/>
      <c r="G108" s="157"/>
      <c r="H108" s="157"/>
      <c r="I108" s="157"/>
      <c r="J108" s="158">
        <f>J206</f>
        <v>0</v>
      </c>
      <c r="K108" s="155"/>
      <c r="L108" s="159"/>
    </row>
    <row r="109" spans="2:12" s="10" customFormat="1" ht="14.85" customHeight="1">
      <c r="B109" s="154"/>
      <c r="C109" s="155"/>
      <c r="D109" s="156" t="s">
        <v>1018</v>
      </c>
      <c r="E109" s="157"/>
      <c r="F109" s="157"/>
      <c r="G109" s="157"/>
      <c r="H109" s="157"/>
      <c r="I109" s="157"/>
      <c r="J109" s="158">
        <f>J209</f>
        <v>0</v>
      </c>
      <c r="K109" s="155"/>
      <c r="L109" s="159"/>
    </row>
    <row r="110" spans="2:12" s="10" customFormat="1" ht="14.85" customHeight="1">
      <c r="B110" s="154"/>
      <c r="C110" s="155"/>
      <c r="D110" s="156" t="s">
        <v>1019</v>
      </c>
      <c r="E110" s="157"/>
      <c r="F110" s="157"/>
      <c r="G110" s="157"/>
      <c r="H110" s="157"/>
      <c r="I110" s="157"/>
      <c r="J110" s="158">
        <f>J212</f>
        <v>0</v>
      </c>
      <c r="K110" s="155"/>
      <c r="L110" s="159"/>
    </row>
    <row r="111" spans="2:12" s="10" customFormat="1" ht="14.85" customHeight="1">
      <c r="B111" s="154"/>
      <c r="C111" s="155"/>
      <c r="D111" s="156" t="s">
        <v>1020</v>
      </c>
      <c r="E111" s="157"/>
      <c r="F111" s="157"/>
      <c r="G111" s="157"/>
      <c r="H111" s="157"/>
      <c r="I111" s="157"/>
      <c r="J111" s="158">
        <f>J215</f>
        <v>0</v>
      </c>
      <c r="K111" s="155"/>
      <c r="L111" s="159"/>
    </row>
    <row r="112" spans="2:12" s="10" customFormat="1" ht="14.85" customHeight="1">
      <c r="B112" s="154"/>
      <c r="C112" s="155"/>
      <c r="D112" s="156" t="s">
        <v>1021</v>
      </c>
      <c r="E112" s="157"/>
      <c r="F112" s="157"/>
      <c r="G112" s="157"/>
      <c r="H112" s="157"/>
      <c r="I112" s="157"/>
      <c r="J112" s="158">
        <f>J224</f>
        <v>0</v>
      </c>
      <c r="K112" s="155"/>
      <c r="L112" s="159"/>
    </row>
    <row r="113" spans="1:31" s="10" customFormat="1" ht="14.85" customHeight="1">
      <c r="B113" s="154"/>
      <c r="C113" s="155"/>
      <c r="D113" s="156" t="s">
        <v>1022</v>
      </c>
      <c r="E113" s="157"/>
      <c r="F113" s="157"/>
      <c r="G113" s="157"/>
      <c r="H113" s="157"/>
      <c r="I113" s="157"/>
      <c r="J113" s="158">
        <f>J227</f>
        <v>0</v>
      </c>
      <c r="K113" s="155"/>
      <c r="L113" s="159"/>
    </row>
    <row r="114" spans="1:31" s="10" customFormat="1" ht="14.85" customHeight="1">
      <c r="B114" s="154"/>
      <c r="C114" s="155"/>
      <c r="D114" s="156" t="s">
        <v>1023</v>
      </c>
      <c r="E114" s="157"/>
      <c r="F114" s="157"/>
      <c r="G114" s="157"/>
      <c r="H114" s="157"/>
      <c r="I114" s="157"/>
      <c r="J114" s="158">
        <f>J230</f>
        <v>0</v>
      </c>
      <c r="K114" s="155"/>
      <c r="L114" s="159"/>
    </row>
    <row r="115" spans="1:31" s="10" customFormat="1" ht="19.899999999999999" customHeight="1">
      <c r="B115" s="154"/>
      <c r="C115" s="155"/>
      <c r="D115" s="156" t="s">
        <v>1024</v>
      </c>
      <c r="E115" s="157"/>
      <c r="F115" s="157"/>
      <c r="G115" s="157"/>
      <c r="H115" s="157"/>
      <c r="I115" s="157"/>
      <c r="J115" s="158">
        <f>J233</f>
        <v>0</v>
      </c>
      <c r="K115" s="155"/>
      <c r="L115" s="159"/>
    </row>
    <row r="116" spans="1:31" s="10" customFormat="1" ht="14.85" customHeight="1">
      <c r="B116" s="154"/>
      <c r="C116" s="155"/>
      <c r="D116" s="156" t="s">
        <v>1025</v>
      </c>
      <c r="E116" s="157"/>
      <c r="F116" s="157"/>
      <c r="G116" s="157"/>
      <c r="H116" s="157"/>
      <c r="I116" s="157"/>
      <c r="J116" s="158">
        <f>J234</f>
        <v>0</v>
      </c>
      <c r="K116" s="155"/>
      <c r="L116" s="159"/>
    </row>
    <row r="117" spans="1:31" s="10" customFormat="1" ht="19.899999999999999" customHeight="1">
      <c r="B117" s="154"/>
      <c r="C117" s="155"/>
      <c r="D117" s="156" t="s">
        <v>1026</v>
      </c>
      <c r="E117" s="157"/>
      <c r="F117" s="157"/>
      <c r="G117" s="157"/>
      <c r="H117" s="157"/>
      <c r="I117" s="157"/>
      <c r="J117" s="158">
        <f>J237</f>
        <v>0</v>
      </c>
      <c r="K117" s="155"/>
      <c r="L117" s="159"/>
    </row>
    <row r="118" spans="1:31" s="10" customFormat="1" ht="14.85" customHeight="1">
      <c r="B118" s="154"/>
      <c r="C118" s="155"/>
      <c r="D118" s="156" t="s">
        <v>1027</v>
      </c>
      <c r="E118" s="157"/>
      <c r="F118" s="157"/>
      <c r="G118" s="157"/>
      <c r="H118" s="157"/>
      <c r="I118" s="157"/>
      <c r="J118" s="158">
        <f>J238</f>
        <v>0</v>
      </c>
      <c r="K118" s="155"/>
      <c r="L118" s="159"/>
    </row>
    <row r="119" spans="1:31" s="10" customFormat="1" ht="14.85" customHeight="1">
      <c r="B119" s="154"/>
      <c r="C119" s="155"/>
      <c r="D119" s="156" t="s">
        <v>1028</v>
      </c>
      <c r="E119" s="157"/>
      <c r="F119" s="157"/>
      <c r="G119" s="157"/>
      <c r="H119" s="157"/>
      <c r="I119" s="157"/>
      <c r="J119" s="158">
        <f>J249</f>
        <v>0</v>
      </c>
      <c r="K119" s="155"/>
      <c r="L119" s="159"/>
    </row>
    <row r="120" spans="1:31" s="10" customFormat="1" ht="14.85" customHeight="1">
      <c r="B120" s="154"/>
      <c r="C120" s="155"/>
      <c r="D120" s="156" t="s">
        <v>1029</v>
      </c>
      <c r="E120" s="157"/>
      <c r="F120" s="157"/>
      <c r="G120" s="157"/>
      <c r="H120" s="157"/>
      <c r="I120" s="157"/>
      <c r="J120" s="158">
        <f>J252</f>
        <v>0</v>
      </c>
      <c r="K120" s="155"/>
      <c r="L120" s="159"/>
    </row>
    <row r="121" spans="1:31" s="10" customFormat="1" ht="14.85" customHeight="1">
      <c r="B121" s="154"/>
      <c r="C121" s="155"/>
      <c r="D121" s="156" t="s">
        <v>1030</v>
      </c>
      <c r="E121" s="157"/>
      <c r="F121" s="157"/>
      <c r="G121" s="157"/>
      <c r="H121" s="157"/>
      <c r="I121" s="157"/>
      <c r="J121" s="158">
        <f>J259</f>
        <v>0</v>
      </c>
      <c r="K121" s="155"/>
      <c r="L121" s="159"/>
    </row>
    <row r="122" spans="1:31" s="10" customFormat="1" ht="14.85" customHeight="1">
      <c r="B122" s="154"/>
      <c r="C122" s="155"/>
      <c r="D122" s="156" t="s">
        <v>1031</v>
      </c>
      <c r="E122" s="157"/>
      <c r="F122" s="157"/>
      <c r="G122" s="157"/>
      <c r="H122" s="157"/>
      <c r="I122" s="157"/>
      <c r="J122" s="158">
        <f>J262</f>
        <v>0</v>
      </c>
      <c r="K122" s="155"/>
      <c r="L122" s="159"/>
    </row>
    <row r="123" spans="1:31" s="10" customFormat="1" ht="19.899999999999999" customHeight="1">
      <c r="B123" s="154"/>
      <c r="C123" s="155"/>
      <c r="D123" s="156" t="s">
        <v>1032</v>
      </c>
      <c r="E123" s="157"/>
      <c r="F123" s="157"/>
      <c r="G123" s="157"/>
      <c r="H123" s="157"/>
      <c r="I123" s="157"/>
      <c r="J123" s="158">
        <f>J265</f>
        <v>0</v>
      </c>
      <c r="K123" s="155"/>
      <c r="L123" s="159"/>
    </row>
    <row r="124" spans="1:31" s="10" customFormat="1" ht="14.85" customHeight="1">
      <c r="B124" s="154"/>
      <c r="C124" s="155"/>
      <c r="D124" s="156" t="s">
        <v>1033</v>
      </c>
      <c r="E124" s="157"/>
      <c r="F124" s="157"/>
      <c r="G124" s="157"/>
      <c r="H124" s="157"/>
      <c r="I124" s="157"/>
      <c r="J124" s="158">
        <f>J266</f>
        <v>0</v>
      </c>
      <c r="K124" s="155"/>
      <c r="L124" s="159"/>
    </row>
    <row r="125" spans="1:31" s="10" customFormat="1" ht="14.85" customHeight="1">
      <c r="B125" s="154"/>
      <c r="C125" s="155"/>
      <c r="D125" s="156" t="s">
        <v>1034</v>
      </c>
      <c r="E125" s="157"/>
      <c r="F125" s="157"/>
      <c r="G125" s="157"/>
      <c r="H125" s="157"/>
      <c r="I125" s="157"/>
      <c r="J125" s="158">
        <f>J269</f>
        <v>0</v>
      </c>
      <c r="K125" s="155"/>
      <c r="L125" s="159"/>
    </row>
    <row r="126" spans="1:31" s="10" customFormat="1" ht="14.85" customHeight="1">
      <c r="B126" s="154"/>
      <c r="C126" s="155"/>
      <c r="D126" s="156" t="s">
        <v>1035</v>
      </c>
      <c r="E126" s="157"/>
      <c r="F126" s="157"/>
      <c r="G126" s="157"/>
      <c r="H126" s="157"/>
      <c r="I126" s="157"/>
      <c r="J126" s="158">
        <f>J272</f>
        <v>0</v>
      </c>
      <c r="K126" s="155"/>
      <c r="L126" s="159"/>
    </row>
    <row r="127" spans="1:31" s="10" customFormat="1" ht="19.899999999999999" customHeight="1">
      <c r="B127" s="154"/>
      <c r="C127" s="155"/>
      <c r="D127" s="156" t="s">
        <v>1036</v>
      </c>
      <c r="E127" s="157"/>
      <c r="F127" s="157"/>
      <c r="G127" s="157"/>
      <c r="H127" s="157"/>
      <c r="I127" s="157"/>
      <c r="J127" s="158">
        <f>J280</f>
        <v>0</v>
      </c>
      <c r="K127" s="155"/>
      <c r="L127" s="159"/>
    </row>
    <row r="128" spans="1:31" s="2" customFormat="1" ht="21.75" customHeight="1">
      <c r="A128" s="35"/>
      <c r="B128" s="36"/>
      <c r="C128" s="37"/>
      <c r="D128" s="37"/>
      <c r="E128" s="37"/>
      <c r="F128" s="37"/>
      <c r="G128" s="37"/>
      <c r="H128" s="37"/>
      <c r="I128" s="37"/>
      <c r="J128" s="37"/>
      <c r="K128" s="37"/>
      <c r="L128" s="52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pans="1:31" s="2" customFormat="1" ht="6.95" customHeight="1">
      <c r="A129" s="35"/>
      <c r="B129" s="55"/>
      <c r="C129" s="56"/>
      <c r="D129" s="56"/>
      <c r="E129" s="56"/>
      <c r="F129" s="56"/>
      <c r="G129" s="56"/>
      <c r="H129" s="56"/>
      <c r="I129" s="56"/>
      <c r="J129" s="56"/>
      <c r="K129" s="56"/>
      <c r="L129" s="52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3" spans="1:31" s="2" customFormat="1" ht="6.95" customHeight="1">
      <c r="A133" s="35"/>
      <c r="B133" s="57"/>
      <c r="C133" s="58"/>
      <c r="D133" s="58"/>
      <c r="E133" s="58"/>
      <c r="F133" s="58"/>
      <c r="G133" s="58"/>
      <c r="H133" s="58"/>
      <c r="I133" s="58"/>
      <c r="J133" s="58"/>
      <c r="K133" s="58"/>
      <c r="L133" s="52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pans="1:31" s="2" customFormat="1" ht="24.95" customHeight="1">
      <c r="A134" s="35"/>
      <c r="B134" s="36"/>
      <c r="C134" s="24" t="s">
        <v>124</v>
      </c>
      <c r="D134" s="37"/>
      <c r="E134" s="37"/>
      <c r="F134" s="37"/>
      <c r="G134" s="37"/>
      <c r="H134" s="37"/>
      <c r="I134" s="37"/>
      <c r="J134" s="37"/>
      <c r="K134" s="37"/>
      <c r="L134" s="52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pans="1:31" s="2" customFormat="1" ht="6.95" customHeight="1">
      <c r="A135" s="35"/>
      <c r="B135" s="36"/>
      <c r="C135" s="37"/>
      <c r="D135" s="37"/>
      <c r="E135" s="37"/>
      <c r="F135" s="37"/>
      <c r="G135" s="37"/>
      <c r="H135" s="37"/>
      <c r="I135" s="37"/>
      <c r="J135" s="37"/>
      <c r="K135" s="37"/>
      <c r="L135" s="52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pans="1:31" s="2" customFormat="1" ht="12" customHeight="1">
      <c r="A136" s="35"/>
      <c r="B136" s="36"/>
      <c r="C136" s="30" t="s">
        <v>16</v>
      </c>
      <c r="D136" s="37"/>
      <c r="E136" s="37"/>
      <c r="F136" s="37"/>
      <c r="G136" s="37"/>
      <c r="H136" s="37"/>
      <c r="I136" s="37"/>
      <c r="J136" s="37"/>
      <c r="K136" s="37"/>
      <c r="L136" s="52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pans="1:31" s="2" customFormat="1" ht="26.25" customHeight="1">
      <c r="A137" s="35"/>
      <c r="B137" s="36"/>
      <c r="C137" s="37"/>
      <c r="D137" s="37"/>
      <c r="E137" s="315" t="str">
        <f>E7</f>
        <v>Nové mesto nad Metují - oprava bytu č.5 - PROJEKČNÍ ROZPOČET</v>
      </c>
      <c r="F137" s="316"/>
      <c r="G137" s="316"/>
      <c r="H137" s="316"/>
      <c r="I137" s="37"/>
      <c r="J137" s="37"/>
      <c r="K137" s="37"/>
      <c r="L137" s="52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pans="1:31" s="2" customFormat="1" ht="12" customHeight="1">
      <c r="A138" s="35"/>
      <c r="B138" s="36"/>
      <c r="C138" s="30" t="s">
        <v>95</v>
      </c>
      <c r="D138" s="37"/>
      <c r="E138" s="37"/>
      <c r="F138" s="37"/>
      <c r="G138" s="37"/>
      <c r="H138" s="37"/>
      <c r="I138" s="37"/>
      <c r="J138" s="37"/>
      <c r="K138" s="37"/>
      <c r="L138" s="52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pans="1:31" s="2" customFormat="1" ht="16.5" customHeight="1">
      <c r="A139" s="35"/>
      <c r="B139" s="36"/>
      <c r="C139" s="37"/>
      <c r="D139" s="37"/>
      <c r="E139" s="267" t="str">
        <f>E9</f>
        <v>Elektroinstalace - Elektroinstalace - rozpočet - oprava bytu</v>
      </c>
      <c r="F139" s="317"/>
      <c r="G139" s="317"/>
      <c r="H139" s="317"/>
      <c r="I139" s="37"/>
      <c r="J139" s="37"/>
      <c r="K139" s="37"/>
      <c r="L139" s="52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spans="1:31" s="2" customFormat="1" ht="6.95" customHeight="1">
      <c r="A140" s="35"/>
      <c r="B140" s="36"/>
      <c r="C140" s="37"/>
      <c r="D140" s="37"/>
      <c r="E140" s="37"/>
      <c r="F140" s="37"/>
      <c r="G140" s="37"/>
      <c r="H140" s="37"/>
      <c r="I140" s="37"/>
      <c r="J140" s="37"/>
      <c r="K140" s="37"/>
      <c r="L140" s="52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  <row r="141" spans="1:31" s="2" customFormat="1" ht="12" customHeight="1">
      <c r="A141" s="35"/>
      <c r="B141" s="36"/>
      <c r="C141" s="30" t="s">
        <v>20</v>
      </c>
      <c r="D141" s="37"/>
      <c r="E141" s="37"/>
      <c r="F141" s="28" t="str">
        <f>F12</f>
        <v xml:space="preserve"> </v>
      </c>
      <c r="G141" s="37"/>
      <c r="H141" s="37"/>
      <c r="I141" s="30" t="s">
        <v>22</v>
      </c>
      <c r="J141" s="67" t="str">
        <f>IF(J12="","",J12)</f>
        <v>20. 1. 2021</v>
      </c>
      <c r="K141" s="37"/>
      <c r="L141" s="52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  <row r="142" spans="1:31" s="2" customFormat="1" ht="6.95" customHeight="1">
      <c r="A142" s="35"/>
      <c r="B142" s="36"/>
      <c r="C142" s="37"/>
      <c r="D142" s="37"/>
      <c r="E142" s="37"/>
      <c r="F142" s="37"/>
      <c r="G142" s="37"/>
      <c r="H142" s="37"/>
      <c r="I142" s="37"/>
      <c r="J142" s="37"/>
      <c r="K142" s="37"/>
      <c r="L142" s="52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</row>
    <row r="143" spans="1:31" s="2" customFormat="1" ht="15.2" customHeight="1">
      <c r="A143" s="35"/>
      <c r="B143" s="36"/>
      <c r="C143" s="30" t="s">
        <v>24</v>
      </c>
      <c r="D143" s="37"/>
      <c r="E143" s="37"/>
      <c r="F143" s="28" t="str">
        <f>E15</f>
        <v xml:space="preserve"> </v>
      </c>
      <c r="G143" s="37"/>
      <c r="H143" s="37"/>
      <c r="I143" s="30" t="s">
        <v>30</v>
      </c>
      <c r="J143" s="33" t="str">
        <f>E21</f>
        <v xml:space="preserve"> </v>
      </c>
      <c r="K143" s="37"/>
      <c r="L143" s="52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</row>
    <row r="144" spans="1:31" s="2" customFormat="1" ht="15.2" customHeight="1">
      <c r="A144" s="35"/>
      <c r="B144" s="36"/>
      <c r="C144" s="30" t="s">
        <v>28</v>
      </c>
      <c r="D144" s="37"/>
      <c r="E144" s="37"/>
      <c r="F144" s="28" t="str">
        <f>IF(E18="","",E18)</f>
        <v>Vyplň údaj</v>
      </c>
      <c r="G144" s="37"/>
      <c r="H144" s="37"/>
      <c r="I144" s="30" t="s">
        <v>32</v>
      </c>
      <c r="J144" s="33" t="str">
        <f>E24</f>
        <v xml:space="preserve"> </v>
      </c>
      <c r="K144" s="37"/>
      <c r="L144" s="52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</row>
    <row r="145" spans="1:65" s="2" customFormat="1" ht="10.35" customHeight="1">
      <c r="A145" s="35"/>
      <c r="B145" s="36"/>
      <c r="C145" s="37"/>
      <c r="D145" s="37"/>
      <c r="E145" s="37"/>
      <c r="F145" s="37"/>
      <c r="G145" s="37"/>
      <c r="H145" s="37"/>
      <c r="I145" s="37"/>
      <c r="J145" s="37"/>
      <c r="K145" s="37"/>
      <c r="L145" s="52"/>
      <c r="S145" s="35"/>
      <c r="T145" s="35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</row>
    <row r="146" spans="1:65" s="11" customFormat="1" ht="29.25" customHeight="1">
      <c r="A146" s="160"/>
      <c r="B146" s="161"/>
      <c r="C146" s="162" t="s">
        <v>125</v>
      </c>
      <c r="D146" s="163" t="s">
        <v>59</v>
      </c>
      <c r="E146" s="163" t="s">
        <v>55</v>
      </c>
      <c r="F146" s="163" t="s">
        <v>56</v>
      </c>
      <c r="G146" s="163" t="s">
        <v>126</v>
      </c>
      <c r="H146" s="163" t="s">
        <v>127</v>
      </c>
      <c r="I146" s="163" t="s">
        <v>128</v>
      </c>
      <c r="J146" s="164" t="s">
        <v>99</v>
      </c>
      <c r="K146" s="165" t="s">
        <v>129</v>
      </c>
      <c r="L146" s="166"/>
      <c r="M146" s="76" t="s">
        <v>1</v>
      </c>
      <c r="N146" s="77" t="s">
        <v>38</v>
      </c>
      <c r="O146" s="77" t="s">
        <v>130</v>
      </c>
      <c r="P146" s="77" t="s">
        <v>131</v>
      </c>
      <c r="Q146" s="77" t="s">
        <v>132</v>
      </c>
      <c r="R146" s="77" t="s">
        <v>133</v>
      </c>
      <c r="S146" s="77" t="s">
        <v>134</v>
      </c>
      <c r="T146" s="78" t="s">
        <v>135</v>
      </c>
      <c r="U146" s="160"/>
      <c r="V146" s="160"/>
      <c r="W146" s="160"/>
      <c r="X146" s="160"/>
      <c r="Y146" s="160"/>
      <c r="Z146" s="160"/>
      <c r="AA146" s="160"/>
      <c r="AB146" s="160"/>
      <c r="AC146" s="160"/>
      <c r="AD146" s="160"/>
      <c r="AE146" s="160"/>
    </row>
    <row r="147" spans="1:65" s="2" customFormat="1" ht="22.9" customHeight="1">
      <c r="A147" s="35"/>
      <c r="B147" s="36"/>
      <c r="C147" s="83" t="s">
        <v>136</v>
      </c>
      <c r="D147" s="37"/>
      <c r="E147" s="37"/>
      <c r="F147" s="37"/>
      <c r="G147" s="37"/>
      <c r="H147" s="37"/>
      <c r="I147" s="37"/>
      <c r="J147" s="167">
        <f>BK147</f>
        <v>0</v>
      </c>
      <c r="K147" s="37"/>
      <c r="L147" s="40"/>
      <c r="M147" s="79"/>
      <c r="N147" s="168"/>
      <c r="O147" s="80"/>
      <c r="P147" s="169">
        <f>P148+P168</f>
        <v>0</v>
      </c>
      <c r="Q147" s="80"/>
      <c r="R147" s="169">
        <f>R148+R168</f>
        <v>0</v>
      </c>
      <c r="S147" s="80"/>
      <c r="T147" s="170">
        <f>T148+T168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73</v>
      </c>
      <c r="AU147" s="18" t="s">
        <v>101</v>
      </c>
      <c r="BK147" s="171">
        <f>BK148+BK168</f>
        <v>0</v>
      </c>
    </row>
    <row r="148" spans="1:65" s="12" customFormat="1" ht="25.9" customHeight="1">
      <c r="B148" s="172"/>
      <c r="C148" s="173"/>
      <c r="D148" s="174" t="s">
        <v>73</v>
      </c>
      <c r="E148" s="175" t="s">
        <v>1037</v>
      </c>
      <c r="F148" s="175" t="s">
        <v>1038</v>
      </c>
      <c r="G148" s="173"/>
      <c r="H148" s="173"/>
      <c r="I148" s="176"/>
      <c r="J148" s="177">
        <f>BK148</f>
        <v>0</v>
      </c>
      <c r="K148" s="173"/>
      <c r="L148" s="178"/>
      <c r="M148" s="179"/>
      <c r="N148" s="180"/>
      <c r="O148" s="180"/>
      <c r="P148" s="181">
        <f>SUM(P149:P167)</f>
        <v>0</v>
      </c>
      <c r="Q148" s="180"/>
      <c r="R148" s="181">
        <f>SUM(R149:R167)</f>
        <v>0</v>
      </c>
      <c r="S148" s="180"/>
      <c r="T148" s="182">
        <f>SUM(T149:T167)</f>
        <v>0</v>
      </c>
      <c r="AR148" s="183" t="s">
        <v>82</v>
      </c>
      <c r="AT148" s="184" t="s">
        <v>73</v>
      </c>
      <c r="AU148" s="184" t="s">
        <v>74</v>
      </c>
      <c r="AY148" s="183" t="s">
        <v>138</v>
      </c>
      <c r="BK148" s="185">
        <f>SUM(BK149:BK167)</f>
        <v>0</v>
      </c>
    </row>
    <row r="149" spans="1:65" s="2" customFormat="1" ht="16.5" customHeight="1">
      <c r="A149" s="35"/>
      <c r="B149" s="36"/>
      <c r="C149" s="188" t="s">
        <v>74</v>
      </c>
      <c r="D149" s="188" t="s">
        <v>141</v>
      </c>
      <c r="E149" s="189" t="s">
        <v>1039</v>
      </c>
      <c r="F149" s="190" t="s">
        <v>1040</v>
      </c>
      <c r="G149" s="191" t="s">
        <v>1041</v>
      </c>
      <c r="H149" s="192">
        <v>1</v>
      </c>
      <c r="I149" s="193"/>
      <c r="J149" s="194">
        <f>ROUND(I149*H149,2)</f>
        <v>0</v>
      </c>
      <c r="K149" s="195"/>
      <c r="L149" s="40"/>
      <c r="M149" s="196" t="s">
        <v>1</v>
      </c>
      <c r="N149" s="197" t="s">
        <v>39</v>
      </c>
      <c r="O149" s="72"/>
      <c r="P149" s="198">
        <f>O149*H149</f>
        <v>0</v>
      </c>
      <c r="Q149" s="198">
        <v>0</v>
      </c>
      <c r="R149" s="198">
        <f>Q149*H149</f>
        <v>0</v>
      </c>
      <c r="S149" s="198">
        <v>0</v>
      </c>
      <c r="T149" s="199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0" t="s">
        <v>145</v>
      </c>
      <c r="AT149" s="200" t="s">
        <v>141</v>
      </c>
      <c r="AU149" s="200" t="s">
        <v>82</v>
      </c>
      <c r="AY149" s="18" t="s">
        <v>138</v>
      </c>
      <c r="BE149" s="201">
        <f>IF(N149="základní",J149,0)</f>
        <v>0</v>
      </c>
      <c r="BF149" s="201">
        <f>IF(N149="snížená",J149,0)</f>
        <v>0</v>
      </c>
      <c r="BG149" s="201">
        <f>IF(N149="zákl. přenesená",J149,0)</f>
        <v>0</v>
      </c>
      <c r="BH149" s="201">
        <f>IF(N149="sníž. přenesená",J149,0)</f>
        <v>0</v>
      </c>
      <c r="BI149" s="201">
        <f>IF(N149="nulová",J149,0)</f>
        <v>0</v>
      </c>
      <c r="BJ149" s="18" t="s">
        <v>82</v>
      </c>
      <c r="BK149" s="201">
        <f>ROUND(I149*H149,2)</f>
        <v>0</v>
      </c>
      <c r="BL149" s="18" t="s">
        <v>145</v>
      </c>
      <c r="BM149" s="200" t="s">
        <v>84</v>
      </c>
    </row>
    <row r="150" spans="1:65" s="2" customFormat="1" ht="11.25">
      <c r="A150" s="35"/>
      <c r="B150" s="36"/>
      <c r="C150" s="37"/>
      <c r="D150" s="202" t="s">
        <v>146</v>
      </c>
      <c r="E150" s="37"/>
      <c r="F150" s="203" t="s">
        <v>1040</v>
      </c>
      <c r="G150" s="37"/>
      <c r="H150" s="37"/>
      <c r="I150" s="204"/>
      <c r="J150" s="37"/>
      <c r="K150" s="37"/>
      <c r="L150" s="40"/>
      <c r="M150" s="205"/>
      <c r="N150" s="206"/>
      <c r="O150" s="72"/>
      <c r="P150" s="72"/>
      <c r="Q150" s="72"/>
      <c r="R150" s="72"/>
      <c r="S150" s="72"/>
      <c r="T150" s="73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146</v>
      </c>
      <c r="AU150" s="18" t="s">
        <v>82</v>
      </c>
    </row>
    <row r="151" spans="1:65" s="2" customFormat="1" ht="16.5" customHeight="1">
      <c r="A151" s="35"/>
      <c r="B151" s="36"/>
      <c r="C151" s="188" t="s">
        <v>74</v>
      </c>
      <c r="D151" s="188" t="s">
        <v>141</v>
      </c>
      <c r="E151" s="189" t="s">
        <v>1042</v>
      </c>
      <c r="F151" s="190" t="s">
        <v>1043</v>
      </c>
      <c r="G151" s="191" t="s">
        <v>1041</v>
      </c>
      <c r="H151" s="192">
        <v>1</v>
      </c>
      <c r="I151" s="193"/>
      <c r="J151" s="194">
        <f>ROUND(I151*H151,2)</f>
        <v>0</v>
      </c>
      <c r="K151" s="195"/>
      <c r="L151" s="40"/>
      <c r="M151" s="196" t="s">
        <v>1</v>
      </c>
      <c r="N151" s="197" t="s">
        <v>39</v>
      </c>
      <c r="O151" s="72"/>
      <c r="P151" s="198">
        <f>O151*H151</f>
        <v>0</v>
      </c>
      <c r="Q151" s="198">
        <v>0</v>
      </c>
      <c r="R151" s="198">
        <f>Q151*H151</f>
        <v>0</v>
      </c>
      <c r="S151" s="198">
        <v>0</v>
      </c>
      <c r="T151" s="19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0" t="s">
        <v>145</v>
      </c>
      <c r="AT151" s="200" t="s">
        <v>141</v>
      </c>
      <c r="AU151" s="200" t="s">
        <v>82</v>
      </c>
      <c r="AY151" s="18" t="s">
        <v>138</v>
      </c>
      <c r="BE151" s="201">
        <f>IF(N151="základní",J151,0)</f>
        <v>0</v>
      </c>
      <c r="BF151" s="201">
        <f>IF(N151="snížená",J151,0)</f>
        <v>0</v>
      </c>
      <c r="BG151" s="201">
        <f>IF(N151="zákl. přenesená",J151,0)</f>
        <v>0</v>
      </c>
      <c r="BH151" s="201">
        <f>IF(N151="sníž. přenesená",J151,0)</f>
        <v>0</v>
      </c>
      <c r="BI151" s="201">
        <f>IF(N151="nulová",J151,0)</f>
        <v>0</v>
      </c>
      <c r="BJ151" s="18" t="s">
        <v>82</v>
      </c>
      <c r="BK151" s="201">
        <f>ROUND(I151*H151,2)</f>
        <v>0</v>
      </c>
      <c r="BL151" s="18" t="s">
        <v>145</v>
      </c>
      <c r="BM151" s="200" t="s">
        <v>145</v>
      </c>
    </row>
    <row r="152" spans="1:65" s="2" customFormat="1" ht="11.25">
      <c r="A152" s="35"/>
      <c r="B152" s="36"/>
      <c r="C152" s="37"/>
      <c r="D152" s="202" t="s">
        <v>146</v>
      </c>
      <c r="E152" s="37"/>
      <c r="F152" s="203" t="s">
        <v>1043</v>
      </c>
      <c r="G152" s="37"/>
      <c r="H152" s="37"/>
      <c r="I152" s="204"/>
      <c r="J152" s="37"/>
      <c r="K152" s="37"/>
      <c r="L152" s="40"/>
      <c r="M152" s="205"/>
      <c r="N152" s="206"/>
      <c r="O152" s="72"/>
      <c r="P152" s="72"/>
      <c r="Q152" s="72"/>
      <c r="R152" s="72"/>
      <c r="S152" s="72"/>
      <c r="T152" s="73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146</v>
      </c>
      <c r="AU152" s="18" t="s">
        <v>82</v>
      </c>
    </row>
    <row r="153" spans="1:65" s="2" customFormat="1" ht="16.5" customHeight="1">
      <c r="A153" s="35"/>
      <c r="B153" s="36"/>
      <c r="C153" s="188" t="s">
        <v>74</v>
      </c>
      <c r="D153" s="188" t="s">
        <v>141</v>
      </c>
      <c r="E153" s="189" t="s">
        <v>1044</v>
      </c>
      <c r="F153" s="190" t="s">
        <v>1045</v>
      </c>
      <c r="G153" s="191" t="s">
        <v>1041</v>
      </c>
      <c r="H153" s="192">
        <v>1</v>
      </c>
      <c r="I153" s="193"/>
      <c r="J153" s="194">
        <f>ROUND(I153*H153,2)</f>
        <v>0</v>
      </c>
      <c r="K153" s="195"/>
      <c r="L153" s="40"/>
      <c r="M153" s="196" t="s">
        <v>1</v>
      </c>
      <c r="N153" s="197" t="s">
        <v>39</v>
      </c>
      <c r="O153" s="72"/>
      <c r="P153" s="198">
        <f>O153*H153</f>
        <v>0</v>
      </c>
      <c r="Q153" s="198">
        <v>0</v>
      </c>
      <c r="R153" s="198">
        <f>Q153*H153</f>
        <v>0</v>
      </c>
      <c r="S153" s="198">
        <v>0</v>
      </c>
      <c r="T153" s="199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00" t="s">
        <v>145</v>
      </c>
      <c r="AT153" s="200" t="s">
        <v>141</v>
      </c>
      <c r="AU153" s="200" t="s">
        <v>82</v>
      </c>
      <c r="AY153" s="18" t="s">
        <v>138</v>
      </c>
      <c r="BE153" s="201">
        <f>IF(N153="základní",J153,0)</f>
        <v>0</v>
      </c>
      <c r="BF153" s="201">
        <f>IF(N153="snížená",J153,0)</f>
        <v>0</v>
      </c>
      <c r="BG153" s="201">
        <f>IF(N153="zákl. přenesená",J153,0)</f>
        <v>0</v>
      </c>
      <c r="BH153" s="201">
        <f>IF(N153="sníž. přenesená",J153,0)</f>
        <v>0</v>
      </c>
      <c r="BI153" s="201">
        <f>IF(N153="nulová",J153,0)</f>
        <v>0</v>
      </c>
      <c r="BJ153" s="18" t="s">
        <v>82</v>
      </c>
      <c r="BK153" s="201">
        <f>ROUND(I153*H153,2)</f>
        <v>0</v>
      </c>
      <c r="BL153" s="18" t="s">
        <v>145</v>
      </c>
      <c r="BM153" s="200" t="s">
        <v>159</v>
      </c>
    </row>
    <row r="154" spans="1:65" s="2" customFormat="1" ht="11.25">
      <c r="A154" s="35"/>
      <c r="B154" s="36"/>
      <c r="C154" s="37"/>
      <c r="D154" s="202" t="s">
        <v>146</v>
      </c>
      <c r="E154" s="37"/>
      <c r="F154" s="203" t="s">
        <v>1045</v>
      </c>
      <c r="G154" s="37"/>
      <c r="H154" s="37"/>
      <c r="I154" s="204"/>
      <c r="J154" s="37"/>
      <c r="K154" s="37"/>
      <c r="L154" s="40"/>
      <c r="M154" s="205"/>
      <c r="N154" s="206"/>
      <c r="O154" s="72"/>
      <c r="P154" s="72"/>
      <c r="Q154" s="72"/>
      <c r="R154" s="72"/>
      <c r="S154" s="72"/>
      <c r="T154" s="73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146</v>
      </c>
      <c r="AU154" s="18" t="s">
        <v>82</v>
      </c>
    </row>
    <row r="155" spans="1:65" s="2" customFormat="1" ht="16.5" customHeight="1">
      <c r="A155" s="35"/>
      <c r="B155" s="36"/>
      <c r="C155" s="188" t="s">
        <v>74</v>
      </c>
      <c r="D155" s="188" t="s">
        <v>141</v>
      </c>
      <c r="E155" s="189" t="s">
        <v>1046</v>
      </c>
      <c r="F155" s="190" t="s">
        <v>1047</v>
      </c>
      <c r="G155" s="191" t="s">
        <v>1041</v>
      </c>
      <c r="H155" s="192">
        <v>20</v>
      </c>
      <c r="I155" s="193"/>
      <c r="J155" s="194">
        <f>ROUND(I155*H155,2)</f>
        <v>0</v>
      </c>
      <c r="K155" s="195"/>
      <c r="L155" s="40"/>
      <c r="M155" s="196" t="s">
        <v>1</v>
      </c>
      <c r="N155" s="197" t="s">
        <v>39</v>
      </c>
      <c r="O155" s="72"/>
      <c r="P155" s="198">
        <f>O155*H155</f>
        <v>0</v>
      </c>
      <c r="Q155" s="198">
        <v>0</v>
      </c>
      <c r="R155" s="198">
        <f>Q155*H155</f>
        <v>0</v>
      </c>
      <c r="S155" s="198">
        <v>0</v>
      </c>
      <c r="T155" s="199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0" t="s">
        <v>145</v>
      </c>
      <c r="AT155" s="200" t="s">
        <v>141</v>
      </c>
      <c r="AU155" s="200" t="s">
        <v>82</v>
      </c>
      <c r="AY155" s="18" t="s">
        <v>138</v>
      </c>
      <c r="BE155" s="201">
        <f>IF(N155="základní",J155,0)</f>
        <v>0</v>
      </c>
      <c r="BF155" s="201">
        <f>IF(N155="snížená",J155,0)</f>
        <v>0</v>
      </c>
      <c r="BG155" s="201">
        <f>IF(N155="zákl. přenesená",J155,0)</f>
        <v>0</v>
      </c>
      <c r="BH155" s="201">
        <f>IF(N155="sníž. přenesená",J155,0)</f>
        <v>0</v>
      </c>
      <c r="BI155" s="201">
        <f>IF(N155="nulová",J155,0)</f>
        <v>0</v>
      </c>
      <c r="BJ155" s="18" t="s">
        <v>82</v>
      </c>
      <c r="BK155" s="201">
        <f>ROUND(I155*H155,2)</f>
        <v>0</v>
      </c>
      <c r="BL155" s="18" t="s">
        <v>145</v>
      </c>
      <c r="BM155" s="200" t="s">
        <v>165</v>
      </c>
    </row>
    <row r="156" spans="1:65" s="2" customFormat="1" ht="11.25">
      <c r="A156" s="35"/>
      <c r="B156" s="36"/>
      <c r="C156" s="37"/>
      <c r="D156" s="202" t="s">
        <v>146</v>
      </c>
      <c r="E156" s="37"/>
      <c r="F156" s="203" t="s">
        <v>1047</v>
      </c>
      <c r="G156" s="37"/>
      <c r="H156" s="37"/>
      <c r="I156" s="204"/>
      <c r="J156" s="37"/>
      <c r="K156" s="37"/>
      <c r="L156" s="40"/>
      <c r="M156" s="205"/>
      <c r="N156" s="206"/>
      <c r="O156" s="72"/>
      <c r="P156" s="72"/>
      <c r="Q156" s="72"/>
      <c r="R156" s="72"/>
      <c r="S156" s="72"/>
      <c r="T156" s="73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146</v>
      </c>
      <c r="AU156" s="18" t="s">
        <v>82</v>
      </c>
    </row>
    <row r="157" spans="1:65" s="2" customFormat="1" ht="21.75" customHeight="1">
      <c r="A157" s="35"/>
      <c r="B157" s="36"/>
      <c r="C157" s="188" t="s">
        <v>74</v>
      </c>
      <c r="D157" s="188" t="s">
        <v>141</v>
      </c>
      <c r="E157" s="189" t="s">
        <v>1048</v>
      </c>
      <c r="F157" s="190" t="s">
        <v>1049</v>
      </c>
      <c r="G157" s="191" t="s">
        <v>1041</v>
      </c>
      <c r="H157" s="192">
        <v>3</v>
      </c>
      <c r="I157" s="193"/>
      <c r="J157" s="194">
        <f>ROUND(I157*H157,2)</f>
        <v>0</v>
      </c>
      <c r="K157" s="195"/>
      <c r="L157" s="40"/>
      <c r="M157" s="196" t="s">
        <v>1</v>
      </c>
      <c r="N157" s="197" t="s">
        <v>39</v>
      </c>
      <c r="O157" s="72"/>
      <c r="P157" s="198">
        <f>O157*H157</f>
        <v>0</v>
      </c>
      <c r="Q157" s="198">
        <v>0</v>
      </c>
      <c r="R157" s="198">
        <f>Q157*H157</f>
        <v>0</v>
      </c>
      <c r="S157" s="198">
        <v>0</v>
      </c>
      <c r="T157" s="199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0" t="s">
        <v>145</v>
      </c>
      <c r="AT157" s="200" t="s">
        <v>141</v>
      </c>
      <c r="AU157" s="200" t="s">
        <v>82</v>
      </c>
      <c r="AY157" s="18" t="s">
        <v>138</v>
      </c>
      <c r="BE157" s="201">
        <f>IF(N157="základní",J157,0)</f>
        <v>0</v>
      </c>
      <c r="BF157" s="201">
        <f>IF(N157="snížená",J157,0)</f>
        <v>0</v>
      </c>
      <c r="BG157" s="201">
        <f>IF(N157="zákl. přenesená",J157,0)</f>
        <v>0</v>
      </c>
      <c r="BH157" s="201">
        <f>IF(N157="sníž. přenesená",J157,0)</f>
        <v>0</v>
      </c>
      <c r="BI157" s="201">
        <f>IF(N157="nulová",J157,0)</f>
        <v>0</v>
      </c>
      <c r="BJ157" s="18" t="s">
        <v>82</v>
      </c>
      <c r="BK157" s="201">
        <f>ROUND(I157*H157,2)</f>
        <v>0</v>
      </c>
      <c r="BL157" s="18" t="s">
        <v>145</v>
      </c>
      <c r="BM157" s="200" t="s">
        <v>171</v>
      </c>
    </row>
    <row r="158" spans="1:65" s="2" customFormat="1" ht="11.25">
      <c r="A158" s="35"/>
      <c r="B158" s="36"/>
      <c r="C158" s="37"/>
      <c r="D158" s="202" t="s">
        <v>146</v>
      </c>
      <c r="E158" s="37"/>
      <c r="F158" s="203" t="s">
        <v>1049</v>
      </c>
      <c r="G158" s="37"/>
      <c r="H158" s="37"/>
      <c r="I158" s="204"/>
      <c r="J158" s="37"/>
      <c r="K158" s="37"/>
      <c r="L158" s="40"/>
      <c r="M158" s="205"/>
      <c r="N158" s="206"/>
      <c r="O158" s="72"/>
      <c r="P158" s="72"/>
      <c r="Q158" s="72"/>
      <c r="R158" s="72"/>
      <c r="S158" s="72"/>
      <c r="T158" s="73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146</v>
      </c>
      <c r="AU158" s="18" t="s">
        <v>82</v>
      </c>
    </row>
    <row r="159" spans="1:65" s="2" customFormat="1" ht="16.5" customHeight="1">
      <c r="A159" s="35"/>
      <c r="B159" s="36"/>
      <c r="C159" s="188" t="s">
        <v>74</v>
      </c>
      <c r="D159" s="188" t="s">
        <v>141</v>
      </c>
      <c r="E159" s="189" t="s">
        <v>1050</v>
      </c>
      <c r="F159" s="190" t="s">
        <v>1051</v>
      </c>
      <c r="G159" s="191" t="s">
        <v>1041</v>
      </c>
      <c r="H159" s="192">
        <v>1</v>
      </c>
      <c r="I159" s="193"/>
      <c r="J159" s="194">
        <f>ROUND(I159*H159,2)</f>
        <v>0</v>
      </c>
      <c r="K159" s="195"/>
      <c r="L159" s="40"/>
      <c r="M159" s="196" t="s">
        <v>1</v>
      </c>
      <c r="N159" s="197" t="s">
        <v>39</v>
      </c>
      <c r="O159" s="72"/>
      <c r="P159" s="198">
        <f>O159*H159</f>
        <v>0</v>
      </c>
      <c r="Q159" s="198">
        <v>0</v>
      </c>
      <c r="R159" s="198">
        <f>Q159*H159</f>
        <v>0</v>
      </c>
      <c r="S159" s="198">
        <v>0</v>
      </c>
      <c r="T159" s="19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0" t="s">
        <v>145</v>
      </c>
      <c r="AT159" s="200" t="s">
        <v>141</v>
      </c>
      <c r="AU159" s="200" t="s">
        <v>82</v>
      </c>
      <c r="AY159" s="18" t="s">
        <v>138</v>
      </c>
      <c r="BE159" s="201">
        <f>IF(N159="základní",J159,0)</f>
        <v>0</v>
      </c>
      <c r="BF159" s="201">
        <f>IF(N159="snížená",J159,0)</f>
        <v>0</v>
      </c>
      <c r="BG159" s="201">
        <f>IF(N159="zákl. přenesená",J159,0)</f>
        <v>0</v>
      </c>
      <c r="BH159" s="201">
        <f>IF(N159="sníž. přenesená",J159,0)</f>
        <v>0</v>
      </c>
      <c r="BI159" s="201">
        <f>IF(N159="nulová",J159,0)</f>
        <v>0</v>
      </c>
      <c r="BJ159" s="18" t="s">
        <v>82</v>
      </c>
      <c r="BK159" s="201">
        <f>ROUND(I159*H159,2)</f>
        <v>0</v>
      </c>
      <c r="BL159" s="18" t="s">
        <v>145</v>
      </c>
      <c r="BM159" s="200" t="s">
        <v>177</v>
      </c>
    </row>
    <row r="160" spans="1:65" s="2" customFormat="1" ht="11.25">
      <c r="A160" s="35"/>
      <c r="B160" s="36"/>
      <c r="C160" s="37"/>
      <c r="D160" s="202" t="s">
        <v>146</v>
      </c>
      <c r="E160" s="37"/>
      <c r="F160" s="203" t="s">
        <v>1051</v>
      </c>
      <c r="G160" s="37"/>
      <c r="H160" s="37"/>
      <c r="I160" s="204"/>
      <c r="J160" s="37"/>
      <c r="K160" s="37"/>
      <c r="L160" s="40"/>
      <c r="M160" s="205"/>
      <c r="N160" s="206"/>
      <c r="O160" s="72"/>
      <c r="P160" s="72"/>
      <c r="Q160" s="72"/>
      <c r="R160" s="72"/>
      <c r="S160" s="72"/>
      <c r="T160" s="73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146</v>
      </c>
      <c r="AU160" s="18" t="s">
        <v>82</v>
      </c>
    </row>
    <row r="161" spans="1:65" s="2" customFormat="1" ht="16.5" customHeight="1">
      <c r="A161" s="35"/>
      <c r="B161" s="36"/>
      <c r="C161" s="188" t="s">
        <v>74</v>
      </c>
      <c r="D161" s="188" t="s">
        <v>141</v>
      </c>
      <c r="E161" s="189" t="s">
        <v>1052</v>
      </c>
      <c r="F161" s="190" t="s">
        <v>1053</v>
      </c>
      <c r="G161" s="191" t="s">
        <v>1041</v>
      </c>
      <c r="H161" s="192">
        <v>1</v>
      </c>
      <c r="I161" s="193"/>
      <c r="J161" s="194">
        <f>ROUND(I161*H161,2)</f>
        <v>0</v>
      </c>
      <c r="K161" s="195"/>
      <c r="L161" s="40"/>
      <c r="M161" s="196" t="s">
        <v>1</v>
      </c>
      <c r="N161" s="197" t="s">
        <v>39</v>
      </c>
      <c r="O161" s="72"/>
      <c r="P161" s="198">
        <f>O161*H161</f>
        <v>0</v>
      </c>
      <c r="Q161" s="198">
        <v>0</v>
      </c>
      <c r="R161" s="198">
        <f>Q161*H161</f>
        <v>0</v>
      </c>
      <c r="S161" s="198">
        <v>0</v>
      </c>
      <c r="T161" s="199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0" t="s">
        <v>145</v>
      </c>
      <c r="AT161" s="200" t="s">
        <v>141</v>
      </c>
      <c r="AU161" s="200" t="s">
        <v>82</v>
      </c>
      <c r="AY161" s="18" t="s">
        <v>138</v>
      </c>
      <c r="BE161" s="201">
        <f>IF(N161="základní",J161,0)</f>
        <v>0</v>
      </c>
      <c r="BF161" s="201">
        <f>IF(N161="snížená",J161,0)</f>
        <v>0</v>
      </c>
      <c r="BG161" s="201">
        <f>IF(N161="zákl. přenesená",J161,0)</f>
        <v>0</v>
      </c>
      <c r="BH161" s="201">
        <f>IF(N161="sníž. přenesená",J161,0)</f>
        <v>0</v>
      </c>
      <c r="BI161" s="201">
        <f>IF(N161="nulová",J161,0)</f>
        <v>0</v>
      </c>
      <c r="BJ161" s="18" t="s">
        <v>82</v>
      </c>
      <c r="BK161" s="201">
        <f>ROUND(I161*H161,2)</f>
        <v>0</v>
      </c>
      <c r="BL161" s="18" t="s">
        <v>145</v>
      </c>
      <c r="BM161" s="200" t="s">
        <v>184</v>
      </c>
    </row>
    <row r="162" spans="1:65" s="2" customFormat="1" ht="11.25">
      <c r="A162" s="35"/>
      <c r="B162" s="36"/>
      <c r="C162" s="37"/>
      <c r="D162" s="202" t="s">
        <v>146</v>
      </c>
      <c r="E162" s="37"/>
      <c r="F162" s="203" t="s">
        <v>1053</v>
      </c>
      <c r="G162" s="37"/>
      <c r="H162" s="37"/>
      <c r="I162" s="204"/>
      <c r="J162" s="37"/>
      <c r="K162" s="37"/>
      <c r="L162" s="40"/>
      <c r="M162" s="205"/>
      <c r="N162" s="206"/>
      <c r="O162" s="72"/>
      <c r="P162" s="72"/>
      <c r="Q162" s="72"/>
      <c r="R162" s="72"/>
      <c r="S162" s="72"/>
      <c r="T162" s="73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146</v>
      </c>
      <c r="AU162" s="18" t="s">
        <v>82</v>
      </c>
    </row>
    <row r="163" spans="1:65" s="2" customFormat="1" ht="16.5" customHeight="1">
      <c r="A163" s="35"/>
      <c r="B163" s="36"/>
      <c r="C163" s="188" t="s">
        <v>74</v>
      </c>
      <c r="D163" s="188" t="s">
        <v>141</v>
      </c>
      <c r="E163" s="189" t="s">
        <v>1054</v>
      </c>
      <c r="F163" s="190" t="s">
        <v>1055</v>
      </c>
      <c r="G163" s="191" t="s">
        <v>1041</v>
      </c>
      <c r="H163" s="192">
        <v>1</v>
      </c>
      <c r="I163" s="193"/>
      <c r="J163" s="194">
        <f>ROUND(I163*H163,2)</f>
        <v>0</v>
      </c>
      <c r="K163" s="195"/>
      <c r="L163" s="40"/>
      <c r="M163" s="196" t="s">
        <v>1</v>
      </c>
      <c r="N163" s="197" t="s">
        <v>39</v>
      </c>
      <c r="O163" s="72"/>
      <c r="P163" s="198">
        <f>O163*H163</f>
        <v>0</v>
      </c>
      <c r="Q163" s="198">
        <v>0</v>
      </c>
      <c r="R163" s="198">
        <f>Q163*H163</f>
        <v>0</v>
      </c>
      <c r="S163" s="198">
        <v>0</v>
      </c>
      <c r="T163" s="199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0" t="s">
        <v>145</v>
      </c>
      <c r="AT163" s="200" t="s">
        <v>141</v>
      </c>
      <c r="AU163" s="200" t="s">
        <v>82</v>
      </c>
      <c r="AY163" s="18" t="s">
        <v>138</v>
      </c>
      <c r="BE163" s="201">
        <f>IF(N163="základní",J163,0)</f>
        <v>0</v>
      </c>
      <c r="BF163" s="201">
        <f>IF(N163="snížená",J163,0)</f>
        <v>0</v>
      </c>
      <c r="BG163" s="201">
        <f>IF(N163="zákl. přenesená",J163,0)</f>
        <v>0</v>
      </c>
      <c r="BH163" s="201">
        <f>IF(N163="sníž. přenesená",J163,0)</f>
        <v>0</v>
      </c>
      <c r="BI163" s="201">
        <f>IF(N163="nulová",J163,0)</f>
        <v>0</v>
      </c>
      <c r="BJ163" s="18" t="s">
        <v>82</v>
      </c>
      <c r="BK163" s="201">
        <f>ROUND(I163*H163,2)</f>
        <v>0</v>
      </c>
      <c r="BL163" s="18" t="s">
        <v>145</v>
      </c>
      <c r="BM163" s="200" t="s">
        <v>187</v>
      </c>
    </row>
    <row r="164" spans="1:65" s="2" customFormat="1" ht="11.25">
      <c r="A164" s="35"/>
      <c r="B164" s="36"/>
      <c r="C164" s="37"/>
      <c r="D164" s="202" t="s">
        <v>146</v>
      </c>
      <c r="E164" s="37"/>
      <c r="F164" s="203" t="s">
        <v>1055</v>
      </c>
      <c r="G164" s="37"/>
      <c r="H164" s="37"/>
      <c r="I164" s="204"/>
      <c r="J164" s="37"/>
      <c r="K164" s="37"/>
      <c r="L164" s="40"/>
      <c r="M164" s="205"/>
      <c r="N164" s="206"/>
      <c r="O164" s="72"/>
      <c r="P164" s="72"/>
      <c r="Q164" s="72"/>
      <c r="R164" s="72"/>
      <c r="S164" s="72"/>
      <c r="T164" s="73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146</v>
      </c>
      <c r="AU164" s="18" t="s">
        <v>82</v>
      </c>
    </row>
    <row r="165" spans="1:65" s="2" customFormat="1" ht="68.25">
      <c r="A165" s="35"/>
      <c r="B165" s="36"/>
      <c r="C165" s="37"/>
      <c r="D165" s="202" t="s">
        <v>1056</v>
      </c>
      <c r="E165" s="37"/>
      <c r="F165" s="266" t="s">
        <v>1057</v>
      </c>
      <c r="G165" s="37"/>
      <c r="H165" s="37"/>
      <c r="I165" s="204"/>
      <c r="J165" s="37"/>
      <c r="K165" s="37"/>
      <c r="L165" s="40"/>
      <c r="M165" s="205"/>
      <c r="N165" s="206"/>
      <c r="O165" s="72"/>
      <c r="P165" s="72"/>
      <c r="Q165" s="72"/>
      <c r="R165" s="72"/>
      <c r="S165" s="72"/>
      <c r="T165" s="73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8" t="s">
        <v>1056</v>
      </c>
      <c r="AU165" s="18" t="s">
        <v>82</v>
      </c>
    </row>
    <row r="166" spans="1:65" s="2" customFormat="1" ht="16.5" customHeight="1">
      <c r="A166" s="35"/>
      <c r="B166" s="36"/>
      <c r="C166" s="188" t="s">
        <v>84</v>
      </c>
      <c r="D166" s="188" t="s">
        <v>141</v>
      </c>
      <c r="E166" s="189" t="s">
        <v>1058</v>
      </c>
      <c r="F166" s="190" t="s">
        <v>1059</v>
      </c>
      <c r="G166" s="191" t="s">
        <v>376</v>
      </c>
      <c r="H166" s="261"/>
      <c r="I166" s="193"/>
      <c r="J166" s="194">
        <f>ROUND(I166*H166,2)</f>
        <v>0</v>
      </c>
      <c r="K166" s="195"/>
      <c r="L166" s="40"/>
      <c r="M166" s="196" t="s">
        <v>1</v>
      </c>
      <c r="N166" s="197" t="s">
        <v>39</v>
      </c>
      <c r="O166" s="72"/>
      <c r="P166" s="198">
        <f>O166*H166</f>
        <v>0</v>
      </c>
      <c r="Q166" s="198">
        <v>0</v>
      </c>
      <c r="R166" s="198">
        <f>Q166*H166</f>
        <v>0</v>
      </c>
      <c r="S166" s="198">
        <v>0</v>
      </c>
      <c r="T166" s="199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0" t="s">
        <v>145</v>
      </c>
      <c r="AT166" s="200" t="s">
        <v>141</v>
      </c>
      <c r="AU166" s="200" t="s">
        <v>82</v>
      </c>
      <c r="AY166" s="18" t="s">
        <v>138</v>
      </c>
      <c r="BE166" s="201">
        <f>IF(N166="základní",J166,0)</f>
        <v>0</v>
      </c>
      <c r="BF166" s="201">
        <f>IF(N166="snížená",J166,0)</f>
        <v>0</v>
      </c>
      <c r="BG166" s="201">
        <f>IF(N166="zákl. přenesená",J166,0)</f>
        <v>0</v>
      </c>
      <c r="BH166" s="201">
        <f>IF(N166="sníž. přenesená",J166,0)</f>
        <v>0</v>
      </c>
      <c r="BI166" s="201">
        <f>IF(N166="nulová",J166,0)</f>
        <v>0</v>
      </c>
      <c r="BJ166" s="18" t="s">
        <v>82</v>
      </c>
      <c r="BK166" s="201">
        <f>ROUND(I166*H166,2)</f>
        <v>0</v>
      </c>
      <c r="BL166" s="18" t="s">
        <v>145</v>
      </c>
      <c r="BM166" s="200" t="s">
        <v>1060</v>
      </c>
    </row>
    <row r="167" spans="1:65" s="2" customFormat="1" ht="11.25">
      <c r="A167" s="35"/>
      <c r="B167" s="36"/>
      <c r="C167" s="37"/>
      <c r="D167" s="202" t="s">
        <v>146</v>
      </c>
      <c r="E167" s="37"/>
      <c r="F167" s="203" t="s">
        <v>1059</v>
      </c>
      <c r="G167" s="37"/>
      <c r="H167" s="37"/>
      <c r="I167" s="204"/>
      <c r="J167" s="37"/>
      <c r="K167" s="37"/>
      <c r="L167" s="40"/>
      <c r="M167" s="205"/>
      <c r="N167" s="206"/>
      <c r="O167" s="72"/>
      <c r="P167" s="72"/>
      <c r="Q167" s="72"/>
      <c r="R167" s="72"/>
      <c r="S167" s="72"/>
      <c r="T167" s="73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8" t="s">
        <v>146</v>
      </c>
      <c r="AU167" s="18" t="s">
        <v>82</v>
      </c>
    </row>
    <row r="168" spans="1:65" s="12" customFormat="1" ht="25.9" customHeight="1">
      <c r="B168" s="172"/>
      <c r="C168" s="173"/>
      <c r="D168" s="174" t="s">
        <v>73</v>
      </c>
      <c r="E168" s="175" t="s">
        <v>1061</v>
      </c>
      <c r="F168" s="175" t="s">
        <v>1062</v>
      </c>
      <c r="G168" s="173"/>
      <c r="H168" s="173"/>
      <c r="I168" s="176"/>
      <c r="J168" s="177">
        <f>BK168</f>
        <v>0</v>
      </c>
      <c r="K168" s="173"/>
      <c r="L168" s="178"/>
      <c r="M168" s="179"/>
      <c r="N168" s="180"/>
      <c r="O168" s="180"/>
      <c r="P168" s="181">
        <f>P169+P195+P233+P237+P265+P280</f>
        <v>0</v>
      </c>
      <c r="Q168" s="180"/>
      <c r="R168" s="181">
        <f>R169+R195+R233+R237+R265+R280</f>
        <v>0</v>
      </c>
      <c r="S168" s="180"/>
      <c r="T168" s="182">
        <f>T169+T195+T233+T237+T265+T280</f>
        <v>0</v>
      </c>
      <c r="AR168" s="183" t="s">
        <v>82</v>
      </c>
      <c r="AT168" s="184" t="s">
        <v>73</v>
      </c>
      <c r="AU168" s="184" t="s">
        <v>74</v>
      </c>
      <c r="AY168" s="183" t="s">
        <v>138</v>
      </c>
      <c r="BK168" s="185">
        <f>BK169+BK195+BK233+BK237+BK265+BK280</f>
        <v>0</v>
      </c>
    </row>
    <row r="169" spans="1:65" s="12" customFormat="1" ht="22.9" customHeight="1">
      <c r="B169" s="172"/>
      <c r="C169" s="173"/>
      <c r="D169" s="174" t="s">
        <v>73</v>
      </c>
      <c r="E169" s="186" t="s">
        <v>1063</v>
      </c>
      <c r="F169" s="186" t="s">
        <v>1064</v>
      </c>
      <c r="G169" s="173"/>
      <c r="H169" s="173"/>
      <c r="I169" s="176"/>
      <c r="J169" s="187">
        <f>BK169</f>
        <v>0</v>
      </c>
      <c r="K169" s="173"/>
      <c r="L169" s="178"/>
      <c r="M169" s="179"/>
      <c r="N169" s="180"/>
      <c r="O169" s="180"/>
      <c r="P169" s="181">
        <f>P170+P173+P182+P185+P190</f>
        <v>0</v>
      </c>
      <c r="Q169" s="180"/>
      <c r="R169" s="181">
        <f>R170+R173+R182+R185+R190</f>
        <v>0</v>
      </c>
      <c r="S169" s="180"/>
      <c r="T169" s="182">
        <f>T170+T173+T182+T185+T190</f>
        <v>0</v>
      </c>
      <c r="AR169" s="183" t="s">
        <v>82</v>
      </c>
      <c r="AT169" s="184" t="s">
        <v>73</v>
      </c>
      <c r="AU169" s="184" t="s">
        <v>82</v>
      </c>
      <c r="AY169" s="183" t="s">
        <v>138</v>
      </c>
      <c r="BK169" s="185">
        <f>BK170+BK173+BK182+BK185+BK190</f>
        <v>0</v>
      </c>
    </row>
    <row r="170" spans="1:65" s="12" customFormat="1" ht="20.85" customHeight="1">
      <c r="B170" s="172"/>
      <c r="C170" s="173"/>
      <c r="D170" s="174" t="s">
        <v>73</v>
      </c>
      <c r="E170" s="186" t="s">
        <v>1065</v>
      </c>
      <c r="F170" s="186" t="s">
        <v>1066</v>
      </c>
      <c r="G170" s="173"/>
      <c r="H170" s="173"/>
      <c r="I170" s="176"/>
      <c r="J170" s="187">
        <f>BK170</f>
        <v>0</v>
      </c>
      <c r="K170" s="173"/>
      <c r="L170" s="178"/>
      <c r="M170" s="179"/>
      <c r="N170" s="180"/>
      <c r="O170" s="180"/>
      <c r="P170" s="181">
        <f>SUM(P171:P172)</f>
        <v>0</v>
      </c>
      <c r="Q170" s="180"/>
      <c r="R170" s="181">
        <f>SUM(R171:R172)</f>
        <v>0</v>
      </c>
      <c r="S170" s="180"/>
      <c r="T170" s="182">
        <f>SUM(T171:T172)</f>
        <v>0</v>
      </c>
      <c r="AR170" s="183" t="s">
        <v>82</v>
      </c>
      <c r="AT170" s="184" t="s">
        <v>73</v>
      </c>
      <c r="AU170" s="184" t="s">
        <v>84</v>
      </c>
      <c r="AY170" s="183" t="s">
        <v>138</v>
      </c>
      <c r="BK170" s="185">
        <f>SUM(BK171:BK172)</f>
        <v>0</v>
      </c>
    </row>
    <row r="171" spans="1:65" s="2" customFormat="1" ht="16.5" customHeight="1">
      <c r="A171" s="35"/>
      <c r="B171" s="36"/>
      <c r="C171" s="188" t="s">
        <v>74</v>
      </c>
      <c r="D171" s="188" t="s">
        <v>141</v>
      </c>
      <c r="E171" s="189" t="s">
        <v>1067</v>
      </c>
      <c r="F171" s="190" t="s">
        <v>1068</v>
      </c>
      <c r="G171" s="191" t="s">
        <v>200</v>
      </c>
      <c r="H171" s="192">
        <v>0</v>
      </c>
      <c r="I171" s="193"/>
      <c r="J171" s="194">
        <f>ROUND(I171*H171,2)</f>
        <v>0</v>
      </c>
      <c r="K171" s="195"/>
      <c r="L171" s="40"/>
      <c r="M171" s="196" t="s">
        <v>1</v>
      </c>
      <c r="N171" s="197" t="s">
        <v>39</v>
      </c>
      <c r="O171" s="72"/>
      <c r="P171" s="198">
        <f>O171*H171</f>
        <v>0</v>
      </c>
      <c r="Q171" s="198">
        <v>0</v>
      </c>
      <c r="R171" s="198">
        <f>Q171*H171</f>
        <v>0</v>
      </c>
      <c r="S171" s="198">
        <v>0</v>
      </c>
      <c r="T171" s="199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0" t="s">
        <v>145</v>
      </c>
      <c r="AT171" s="200" t="s">
        <v>141</v>
      </c>
      <c r="AU171" s="200" t="s">
        <v>139</v>
      </c>
      <c r="AY171" s="18" t="s">
        <v>138</v>
      </c>
      <c r="BE171" s="201">
        <f>IF(N171="základní",J171,0)</f>
        <v>0</v>
      </c>
      <c r="BF171" s="201">
        <f>IF(N171="snížená",J171,0)</f>
        <v>0</v>
      </c>
      <c r="BG171" s="201">
        <f>IF(N171="zákl. přenesená",J171,0)</f>
        <v>0</v>
      </c>
      <c r="BH171" s="201">
        <f>IF(N171="sníž. přenesená",J171,0)</f>
        <v>0</v>
      </c>
      <c r="BI171" s="201">
        <f>IF(N171="nulová",J171,0)</f>
        <v>0</v>
      </c>
      <c r="BJ171" s="18" t="s">
        <v>82</v>
      </c>
      <c r="BK171" s="201">
        <f>ROUND(I171*H171,2)</f>
        <v>0</v>
      </c>
      <c r="BL171" s="18" t="s">
        <v>145</v>
      </c>
      <c r="BM171" s="200" t="s">
        <v>191</v>
      </c>
    </row>
    <row r="172" spans="1:65" s="2" customFormat="1" ht="11.25">
      <c r="A172" s="35"/>
      <c r="B172" s="36"/>
      <c r="C172" s="37"/>
      <c r="D172" s="202" t="s">
        <v>146</v>
      </c>
      <c r="E172" s="37"/>
      <c r="F172" s="203" t="s">
        <v>1068</v>
      </c>
      <c r="G172" s="37"/>
      <c r="H172" s="37"/>
      <c r="I172" s="204"/>
      <c r="J172" s="37"/>
      <c r="K172" s="37"/>
      <c r="L172" s="40"/>
      <c r="M172" s="205"/>
      <c r="N172" s="206"/>
      <c r="O172" s="72"/>
      <c r="P172" s="72"/>
      <c r="Q172" s="72"/>
      <c r="R172" s="72"/>
      <c r="S172" s="72"/>
      <c r="T172" s="73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146</v>
      </c>
      <c r="AU172" s="18" t="s">
        <v>139</v>
      </c>
    </row>
    <row r="173" spans="1:65" s="12" customFormat="1" ht="20.85" customHeight="1">
      <c r="B173" s="172"/>
      <c r="C173" s="173"/>
      <c r="D173" s="174" t="s">
        <v>73</v>
      </c>
      <c r="E173" s="186" t="s">
        <v>1065</v>
      </c>
      <c r="F173" s="186" t="s">
        <v>1066</v>
      </c>
      <c r="G173" s="173"/>
      <c r="H173" s="173"/>
      <c r="I173" s="176"/>
      <c r="J173" s="187">
        <f>BK173</f>
        <v>0</v>
      </c>
      <c r="K173" s="173"/>
      <c r="L173" s="178"/>
      <c r="M173" s="179"/>
      <c r="N173" s="180"/>
      <c r="O173" s="180"/>
      <c r="P173" s="181">
        <f>SUM(P174:P181)</f>
        <v>0</v>
      </c>
      <c r="Q173" s="180"/>
      <c r="R173" s="181">
        <f>SUM(R174:R181)</f>
        <v>0</v>
      </c>
      <c r="S173" s="180"/>
      <c r="T173" s="182">
        <f>SUM(T174:T181)</f>
        <v>0</v>
      </c>
      <c r="AR173" s="183" t="s">
        <v>82</v>
      </c>
      <c r="AT173" s="184" t="s">
        <v>73</v>
      </c>
      <c r="AU173" s="184" t="s">
        <v>84</v>
      </c>
      <c r="AY173" s="183" t="s">
        <v>138</v>
      </c>
      <c r="BK173" s="185">
        <f>SUM(BK174:BK181)</f>
        <v>0</v>
      </c>
    </row>
    <row r="174" spans="1:65" s="2" customFormat="1" ht="16.5" customHeight="1">
      <c r="A174" s="35"/>
      <c r="B174" s="36"/>
      <c r="C174" s="188" t="s">
        <v>74</v>
      </c>
      <c r="D174" s="188" t="s">
        <v>141</v>
      </c>
      <c r="E174" s="189" t="s">
        <v>1069</v>
      </c>
      <c r="F174" s="190" t="s">
        <v>1070</v>
      </c>
      <c r="G174" s="191" t="s">
        <v>200</v>
      </c>
      <c r="H174" s="192">
        <v>24</v>
      </c>
      <c r="I174" s="193"/>
      <c r="J174" s="194">
        <f>ROUND(I174*H174,2)</f>
        <v>0</v>
      </c>
      <c r="K174" s="195"/>
      <c r="L174" s="40"/>
      <c r="M174" s="196" t="s">
        <v>1</v>
      </c>
      <c r="N174" s="197" t="s">
        <v>39</v>
      </c>
      <c r="O174" s="72"/>
      <c r="P174" s="198">
        <f>O174*H174</f>
        <v>0</v>
      </c>
      <c r="Q174" s="198">
        <v>0</v>
      </c>
      <c r="R174" s="198">
        <f>Q174*H174</f>
        <v>0</v>
      </c>
      <c r="S174" s="198">
        <v>0</v>
      </c>
      <c r="T174" s="199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0" t="s">
        <v>145</v>
      </c>
      <c r="AT174" s="200" t="s">
        <v>141</v>
      </c>
      <c r="AU174" s="200" t="s">
        <v>139</v>
      </c>
      <c r="AY174" s="18" t="s">
        <v>138</v>
      </c>
      <c r="BE174" s="201">
        <f>IF(N174="základní",J174,0)</f>
        <v>0</v>
      </c>
      <c r="BF174" s="201">
        <f>IF(N174="snížená",J174,0)</f>
        <v>0</v>
      </c>
      <c r="BG174" s="201">
        <f>IF(N174="zákl. přenesená",J174,0)</f>
        <v>0</v>
      </c>
      <c r="BH174" s="201">
        <f>IF(N174="sníž. přenesená",J174,0)</f>
        <v>0</v>
      </c>
      <c r="BI174" s="201">
        <f>IF(N174="nulová",J174,0)</f>
        <v>0</v>
      </c>
      <c r="BJ174" s="18" t="s">
        <v>82</v>
      </c>
      <c r="BK174" s="201">
        <f>ROUND(I174*H174,2)</f>
        <v>0</v>
      </c>
      <c r="BL174" s="18" t="s">
        <v>145</v>
      </c>
      <c r="BM174" s="200" t="s">
        <v>194</v>
      </c>
    </row>
    <row r="175" spans="1:65" s="2" customFormat="1" ht="11.25">
      <c r="A175" s="35"/>
      <c r="B175" s="36"/>
      <c r="C175" s="37"/>
      <c r="D175" s="202" t="s">
        <v>146</v>
      </c>
      <c r="E175" s="37"/>
      <c r="F175" s="203" t="s">
        <v>1070</v>
      </c>
      <c r="G175" s="37"/>
      <c r="H175" s="37"/>
      <c r="I175" s="204"/>
      <c r="J175" s="37"/>
      <c r="K175" s="37"/>
      <c r="L175" s="40"/>
      <c r="M175" s="205"/>
      <c r="N175" s="206"/>
      <c r="O175" s="72"/>
      <c r="P175" s="72"/>
      <c r="Q175" s="72"/>
      <c r="R175" s="72"/>
      <c r="S175" s="72"/>
      <c r="T175" s="73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146</v>
      </c>
      <c r="AU175" s="18" t="s">
        <v>139</v>
      </c>
    </row>
    <row r="176" spans="1:65" s="2" customFormat="1" ht="16.5" customHeight="1">
      <c r="A176" s="35"/>
      <c r="B176" s="36"/>
      <c r="C176" s="188" t="s">
        <v>74</v>
      </c>
      <c r="D176" s="188" t="s">
        <v>141</v>
      </c>
      <c r="E176" s="189" t="s">
        <v>1071</v>
      </c>
      <c r="F176" s="190" t="s">
        <v>1072</v>
      </c>
      <c r="G176" s="191" t="s">
        <v>200</v>
      </c>
      <c r="H176" s="192">
        <v>20</v>
      </c>
      <c r="I176" s="193"/>
      <c r="J176" s="194">
        <f>ROUND(I176*H176,2)</f>
        <v>0</v>
      </c>
      <c r="K176" s="195"/>
      <c r="L176" s="40"/>
      <c r="M176" s="196" t="s">
        <v>1</v>
      </c>
      <c r="N176" s="197" t="s">
        <v>39</v>
      </c>
      <c r="O176" s="72"/>
      <c r="P176" s="198">
        <f>O176*H176</f>
        <v>0</v>
      </c>
      <c r="Q176" s="198">
        <v>0</v>
      </c>
      <c r="R176" s="198">
        <f>Q176*H176</f>
        <v>0</v>
      </c>
      <c r="S176" s="198">
        <v>0</v>
      </c>
      <c r="T176" s="199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0" t="s">
        <v>145</v>
      </c>
      <c r="AT176" s="200" t="s">
        <v>141</v>
      </c>
      <c r="AU176" s="200" t="s">
        <v>139</v>
      </c>
      <c r="AY176" s="18" t="s">
        <v>138</v>
      </c>
      <c r="BE176" s="201">
        <f>IF(N176="základní",J176,0)</f>
        <v>0</v>
      </c>
      <c r="BF176" s="201">
        <f>IF(N176="snížená",J176,0)</f>
        <v>0</v>
      </c>
      <c r="BG176" s="201">
        <f>IF(N176="zákl. přenesená",J176,0)</f>
        <v>0</v>
      </c>
      <c r="BH176" s="201">
        <f>IF(N176="sníž. přenesená",J176,0)</f>
        <v>0</v>
      </c>
      <c r="BI176" s="201">
        <f>IF(N176="nulová",J176,0)</f>
        <v>0</v>
      </c>
      <c r="BJ176" s="18" t="s">
        <v>82</v>
      </c>
      <c r="BK176" s="201">
        <f>ROUND(I176*H176,2)</f>
        <v>0</v>
      </c>
      <c r="BL176" s="18" t="s">
        <v>145</v>
      </c>
      <c r="BM176" s="200" t="s">
        <v>201</v>
      </c>
    </row>
    <row r="177" spans="1:65" s="2" customFormat="1" ht="11.25">
      <c r="A177" s="35"/>
      <c r="B177" s="36"/>
      <c r="C177" s="37"/>
      <c r="D177" s="202" t="s">
        <v>146</v>
      </c>
      <c r="E177" s="37"/>
      <c r="F177" s="203" t="s">
        <v>1072</v>
      </c>
      <c r="G177" s="37"/>
      <c r="H177" s="37"/>
      <c r="I177" s="204"/>
      <c r="J177" s="37"/>
      <c r="K177" s="37"/>
      <c r="L177" s="40"/>
      <c r="M177" s="205"/>
      <c r="N177" s="206"/>
      <c r="O177" s="72"/>
      <c r="P177" s="72"/>
      <c r="Q177" s="72"/>
      <c r="R177" s="72"/>
      <c r="S177" s="72"/>
      <c r="T177" s="73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146</v>
      </c>
      <c r="AU177" s="18" t="s">
        <v>139</v>
      </c>
    </row>
    <row r="178" spans="1:65" s="2" customFormat="1" ht="16.5" customHeight="1">
      <c r="A178" s="35"/>
      <c r="B178" s="36"/>
      <c r="C178" s="188" t="s">
        <v>74</v>
      </c>
      <c r="D178" s="188" t="s">
        <v>141</v>
      </c>
      <c r="E178" s="189" t="s">
        <v>1073</v>
      </c>
      <c r="F178" s="190" t="s">
        <v>1074</v>
      </c>
      <c r="G178" s="191" t="s">
        <v>200</v>
      </c>
      <c r="H178" s="192">
        <v>450</v>
      </c>
      <c r="I178" s="193"/>
      <c r="J178" s="194">
        <f>ROUND(I178*H178,2)</f>
        <v>0</v>
      </c>
      <c r="K178" s="195"/>
      <c r="L178" s="40"/>
      <c r="M178" s="196" t="s">
        <v>1</v>
      </c>
      <c r="N178" s="197" t="s">
        <v>39</v>
      </c>
      <c r="O178" s="72"/>
      <c r="P178" s="198">
        <f>O178*H178</f>
        <v>0</v>
      </c>
      <c r="Q178" s="198">
        <v>0</v>
      </c>
      <c r="R178" s="198">
        <f>Q178*H178</f>
        <v>0</v>
      </c>
      <c r="S178" s="198">
        <v>0</v>
      </c>
      <c r="T178" s="199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0" t="s">
        <v>145</v>
      </c>
      <c r="AT178" s="200" t="s">
        <v>141</v>
      </c>
      <c r="AU178" s="200" t="s">
        <v>139</v>
      </c>
      <c r="AY178" s="18" t="s">
        <v>138</v>
      </c>
      <c r="BE178" s="201">
        <f>IF(N178="základní",J178,0)</f>
        <v>0</v>
      </c>
      <c r="BF178" s="201">
        <f>IF(N178="snížená",J178,0)</f>
        <v>0</v>
      </c>
      <c r="BG178" s="201">
        <f>IF(N178="zákl. přenesená",J178,0)</f>
        <v>0</v>
      </c>
      <c r="BH178" s="201">
        <f>IF(N178="sníž. přenesená",J178,0)</f>
        <v>0</v>
      </c>
      <c r="BI178" s="201">
        <f>IF(N178="nulová",J178,0)</f>
        <v>0</v>
      </c>
      <c r="BJ178" s="18" t="s">
        <v>82</v>
      </c>
      <c r="BK178" s="201">
        <f>ROUND(I178*H178,2)</f>
        <v>0</v>
      </c>
      <c r="BL178" s="18" t="s">
        <v>145</v>
      </c>
      <c r="BM178" s="200" t="s">
        <v>208</v>
      </c>
    </row>
    <row r="179" spans="1:65" s="2" customFormat="1" ht="11.25">
      <c r="A179" s="35"/>
      <c r="B179" s="36"/>
      <c r="C179" s="37"/>
      <c r="D179" s="202" t="s">
        <v>146</v>
      </c>
      <c r="E179" s="37"/>
      <c r="F179" s="203" t="s">
        <v>1074</v>
      </c>
      <c r="G179" s="37"/>
      <c r="H179" s="37"/>
      <c r="I179" s="204"/>
      <c r="J179" s="37"/>
      <c r="K179" s="37"/>
      <c r="L179" s="40"/>
      <c r="M179" s="205"/>
      <c r="N179" s="206"/>
      <c r="O179" s="72"/>
      <c r="P179" s="72"/>
      <c r="Q179" s="72"/>
      <c r="R179" s="72"/>
      <c r="S179" s="72"/>
      <c r="T179" s="73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146</v>
      </c>
      <c r="AU179" s="18" t="s">
        <v>139</v>
      </c>
    </row>
    <row r="180" spans="1:65" s="2" customFormat="1" ht="16.5" customHeight="1">
      <c r="A180" s="35"/>
      <c r="B180" s="36"/>
      <c r="C180" s="188" t="s">
        <v>74</v>
      </c>
      <c r="D180" s="188" t="s">
        <v>141</v>
      </c>
      <c r="E180" s="189" t="s">
        <v>1075</v>
      </c>
      <c r="F180" s="190" t="s">
        <v>1076</v>
      </c>
      <c r="G180" s="191" t="s">
        <v>200</v>
      </c>
      <c r="H180" s="192">
        <v>90</v>
      </c>
      <c r="I180" s="193"/>
      <c r="J180" s="194">
        <f>ROUND(I180*H180,2)</f>
        <v>0</v>
      </c>
      <c r="K180" s="195"/>
      <c r="L180" s="40"/>
      <c r="M180" s="196" t="s">
        <v>1</v>
      </c>
      <c r="N180" s="197" t="s">
        <v>39</v>
      </c>
      <c r="O180" s="72"/>
      <c r="P180" s="198">
        <f>O180*H180</f>
        <v>0</v>
      </c>
      <c r="Q180" s="198">
        <v>0</v>
      </c>
      <c r="R180" s="198">
        <f>Q180*H180</f>
        <v>0</v>
      </c>
      <c r="S180" s="198">
        <v>0</v>
      </c>
      <c r="T180" s="199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0" t="s">
        <v>145</v>
      </c>
      <c r="AT180" s="200" t="s">
        <v>141</v>
      </c>
      <c r="AU180" s="200" t="s">
        <v>139</v>
      </c>
      <c r="AY180" s="18" t="s">
        <v>138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18" t="s">
        <v>82</v>
      </c>
      <c r="BK180" s="201">
        <f>ROUND(I180*H180,2)</f>
        <v>0</v>
      </c>
      <c r="BL180" s="18" t="s">
        <v>145</v>
      </c>
      <c r="BM180" s="200" t="s">
        <v>212</v>
      </c>
    </row>
    <row r="181" spans="1:65" s="2" customFormat="1" ht="11.25">
      <c r="A181" s="35"/>
      <c r="B181" s="36"/>
      <c r="C181" s="37"/>
      <c r="D181" s="202" t="s">
        <v>146</v>
      </c>
      <c r="E181" s="37"/>
      <c r="F181" s="203" t="s">
        <v>1076</v>
      </c>
      <c r="G181" s="37"/>
      <c r="H181" s="37"/>
      <c r="I181" s="204"/>
      <c r="J181" s="37"/>
      <c r="K181" s="37"/>
      <c r="L181" s="40"/>
      <c r="M181" s="205"/>
      <c r="N181" s="206"/>
      <c r="O181" s="72"/>
      <c r="P181" s="72"/>
      <c r="Q181" s="72"/>
      <c r="R181" s="72"/>
      <c r="S181" s="72"/>
      <c r="T181" s="73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146</v>
      </c>
      <c r="AU181" s="18" t="s">
        <v>139</v>
      </c>
    </row>
    <row r="182" spans="1:65" s="12" customFormat="1" ht="20.85" customHeight="1">
      <c r="B182" s="172"/>
      <c r="C182" s="173"/>
      <c r="D182" s="174" t="s">
        <v>73</v>
      </c>
      <c r="E182" s="186" t="s">
        <v>1077</v>
      </c>
      <c r="F182" s="186" t="s">
        <v>1066</v>
      </c>
      <c r="G182" s="173"/>
      <c r="H182" s="173"/>
      <c r="I182" s="176"/>
      <c r="J182" s="187">
        <f>BK182</f>
        <v>0</v>
      </c>
      <c r="K182" s="173"/>
      <c r="L182" s="178"/>
      <c r="M182" s="179"/>
      <c r="N182" s="180"/>
      <c r="O182" s="180"/>
      <c r="P182" s="181">
        <f>SUM(P183:P184)</f>
        <v>0</v>
      </c>
      <c r="Q182" s="180"/>
      <c r="R182" s="181">
        <f>SUM(R183:R184)</f>
        <v>0</v>
      </c>
      <c r="S182" s="180"/>
      <c r="T182" s="182">
        <f>SUM(T183:T184)</f>
        <v>0</v>
      </c>
      <c r="AR182" s="183" t="s">
        <v>82</v>
      </c>
      <c r="AT182" s="184" t="s">
        <v>73</v>
      </c>
      <c r="AU182" s="184" t="s">
        <v>84</v>
      </c>
      <c r="AY182" s="183" t="s">
        <v>138</v>
      </c>
      <c r="BK182" s="185">
        <f>SUM(BK183:BK184)</f>
        <v>0</v>
      </c>
    </row>
    <row r="183" spans="1:65" s="2" customFormat="1" ht="16.5" customHeight="1">
      <c r="A183" s="35"/>
      <c r="B183" s="36"/>
      <c r="C183" s="188" t="s">
        <v>74</v>
      </c>
      <c r="D183" s="188" t="s">
        <v>141</v>
      </c>
      <c r="E183" s="189" t="s">
        <v>1078</v>
      </c>
      <c r="F183" s="190" t="s">
        <v>1079</v>
      </c>
      <c r="G183" s="191" t="s">
        <v>200</v>
      </c>
      <c r="H183" s="192">
        <v>90</v>
      </c>
      <c r="I183" s="193"/>
      <c r="J183" s="194">
        <f>ROUND(I183*H183,2)</f>
        <v>0</v>
      </c>
      <c r="K183" s="195"/>
      <c r="L183" s="40"/>
      <c r="M183" s="196" t="s">
        <v>1</v>
      </c>
      <c r="N183" s="197" t="s">
        <v>39</v>
      </c>
      <c r="O183" s="72"/>
      <c r="P183" s="198">
        <f>O183*H183</f>
        <v>0</v>
      </c>
      <c r="Q183" s="198">
        <v>0</v>
      </c>
      <c r="R183" s="198">
        <f>Q183*H183</f>
        <v>0</v>
      </c>
      <c r="S183" s="198">
        <v>0</v>
      </c>
      <c r="T183" s="199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0" t="s">
        <v>145</v>
      </c>
      <c r="AT183" s="200" t="s">
        <v>141</v>
      </c>
      <c r="AU183" s="200" t="s">
        <v>139</v>
      </c>
      <c r="AY183" s="18" t="s">
        <v>138</v>
      </c>
      <c r="BE183" s="201">
        <f>IF(N183="základní",J183,0)</f>
        <v>0</v>
      </c>
      <c r="BF183" s="201">
        <f>IF(N183="snížená",J183,0)</f>
        <v>0</v>
      </c>
      <c r="BG183" s="201">
        <f>IF(N183="zákl. přenesená",J183,0)</f>
        <v>0</v>
      </c>
      <c r="BH183" s="201">
        <f>IF(N183="sníž. přenesená",J183,0)</f>
        <v>0</v>
      </c>
      <c r="BI183" s="201">
        <f>IF(N183="nulová",J183,0)</f>
        <v>0</v>
      </c>
      <c r="BJ183" s="18" t="s">
        <v>82</v>
      </c>
      <c r="BK183" s="201">
        <f>ROUND(I183*H183,2)</f>
        <v>0</v>
      </c>
      <c r="BL183" s="18" t="s">
        <v>145</v>
      </c>
      <c r="BM183" s="200" t="s">
        <v>215</v>
      </c>
    </row>
    <row r="184" spans="1:65" s="2" customFormat="1" ht="11.25">
      <c r="A184" s="35"/>
      <c r="B184" s="36"/>
      <c r="C184" s="37"/>
      <c r="D184" s="202" t="s">
        <v>146</v>
      </c>
      <c r="E184" s="37"/>
      <c r="F184" s="203" t="s">
        <v>1079</v>
      </c>
      <c r="G184" s="37"/>
      <c r="H184" s="37"/>
      <c r="I184" s="204"/>
      <c r="J184" s="37"/>
      <c r="K184" s="37"/>
      <c r="L184" s="40"/>
      <c r="M184" s="205"/>
      <c r="N184" s="206"/>
      <c r="O184" s="72"/>
      <c r="P184" s="72"/>
      <c r="Q184" s="72"/>
      <c r="R184" s="72"/>
      <c r="S184" s="72"/>
      <c r="T184" s="73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146</v>
      </c>
      <c r="AU184" s="18" t="s">
        <v>139</v>
      </c>
    </row>
    <row r="185" spans="1:65" s="12" customFormat="1" ht="20.85" customHeight="1">
      <c r="B185" s="172"/>
      <c r="C185" s="173"/>
      <c r="D185" s="174" t="s">
        <v>73</v>
      </c>
      <c r="E185" s="186" t="s">
        <v>1080</v>
      </c>
      <c r="F185" s="186" t="s">
        <v>1081</v>
      </c>
      <c r="G185" s="173"/>
      <c r="H185" s="173"/>
      <c r="I185" s="176"/>
      <c r="J185" s="187">
        <f>BK185</f>
        <v>0</v>
      </c>
      <c r="K185" s="173"/>
      <c r="L185" s="178"/>
      <c r="M185" s="179"/>
      <c r="N185" s="180"/>
      <c r="O185" s="180"/>
      <c r="P185" s="181">
        <f>SUM(P186:P189)</f>
        <v>0</v>
      </c>
      <c r="Q185" s="180"/>
      <c r="R185" s="181">
        <f>SUM(R186:R189)</f>
        <v>0</v>
      </c>
      <c r="S185" s="180"/>
      <c r="T185" s="182">
        <f>SUM(T186:T189)</f>
        <v>0</v>
      </c>
      <c r="AR185" s="183" t="s">
        <v>82</v>
      </c>
      <c r="AT185" s="184" t="s">
        <v>73</v>
      </c>
      <c r="AU185" s="184" t="s">
        <v>84</v>
      </c>
      <c r="AY185" s="183" t="s">
        <v>138</v>
      </c>
      <c r="BK185" s="185">
        <f>SUM(BK186:BK189)</f>
        <v>0</v>
      </c>
    </row>
    <row r="186" spans="1:65" s="2" customFormat="1" ht="16.5" customHeight="1">
      <c r="A186" s="35"/>
      <c r="B186" s="36"/>
      <c r="C186" s="188" t="s">
        <v>74</v>
      </c>
      <c r="D186" s="188" t="s">
        <v>141</v>
      </c>
      <c r="E186" s="189" t="s">
        <v>1082</v>
      </c>
      <c r="F186" s="190" t="s">
        <v>1083</v>
      </c>
      <c r="G186" s="191" t="s">
        <v>200</v>
      </c>
      <c r="H186" s="192">
        <v>50</v>
      </c>
      <c r="I186" s="193"/>
      <c r="J186" s="194">
        <f>ROUND(I186*H186,2)</f>
        <v>0</v>
      </c>
      <c r="K186" s="195"/>
      <c r="L186" s="40"/>
      <c r="M186" s="196" t="s">
        <v>1</v>
      </c>
      <c r="N186" s="197" t="s">
        <v>39</v>
      </c>
      <c r="O186" s="72"/>
      <c r="P186" s="198">
        <f>O186*H186</f>
        <v>0</v>
      </c>
      <c r="Q186" s="198">
        <v>0</v>
      </c>
      <c r="R186" s="198">
        <f>Q186*H186</f>
        <v>0</v>
      </c>
      <c r="S186" s="198">
        <v>0</v>
      </c>
      <c r="T186" s="199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0" t="s">
        <v>145</v>
      </c>
      <c r="AT186" s="200" t="s">
        <v>141</v>
      </c>
      <c r="AU186" s="200" t="s">
        <v>139</v>
      </c>
      <c r="AY186" s="18" t="s">
        <v>138</v>
      </c>
      <c r="BE186" s="201">
        <f>IF(N186="základní",J186,0)</f>
        <v>0</v>
      </c>
      <c r="BF186" s="201">
        <f>IF(N186="snížená",J186,0)</f>
        <v>0</v>
      </c>
      <c r="BG186" s="201">
        <f>IF(N186="zákl. přenesená",J186,0)</f>
        <v>0</v>
      </c>
      <c r="BH186" s="201">
        <f>IF(N186="sníž. přenesená",J186,0)</f>
        <v>0</v>
      </c>
      <c r="BI186" s="201">
        <f>IF(N186="nulová",J186,0)</f>
        <v>0</v>
      </c>
      <c r="BJ186" s="18" t="s">
        <v>82</v>
      </c>
      <c r="BK186" s="201">
        <f>ROUND(I186*H186,2)</f>
        <v>0</v>
      </c>
      <c r="BL186" s="18" t="s">
        <v>145</v>
      </c>
      <c r="BM186" s="200" t="s">
        <v>221</v>
      </c>
    </row>
    <row r="187" spans="1:65" s="2" customFormat="1" ht="11.25">
      <c r="A187" s="35"/>
      <c r="B187" s="36"/>
      <c r="C187" s="37"/>
      <c r="D187" s="202" t="s">
        <v>146</v>
      </c>
      <c r="E187" s="37"/>
      <c r="F187" s="203" t="s">
        <v>1083</v>
      </c>
      <c r="G187" s="37"/>
      <c r="H187" s="37"/>
      <c r="I187" s="204"/>
      <c r="J187" s="37"/>
      <c r="K187" s="37"/>
      <c r="L187" s="40"/>
      <c r="M187" s="205"/>
      <c r="N187" s="206"/>
      <c r="O187" s="72"/>
      <c r="P187" s="72"/>
      <c r="Q187" s="72"/>
      <c r="R187" s="72"/>
      <c r="S187" s="72"/>
      <c r="T187" s="73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146</v>
      </c>
      <c r="AU187" s="18" t="s">
        <v>139</v>
      </c>
    </row>
    <row r="188" spans="1:65" s="2" customFormat="1" ht="16.5" customHeight="1">
      <c r="A188" s="35"/>
      <c r="B188" s="36"/>
      <c r="C188" s="188" t="s">
        <v>74</v>
      </c>
      <c r="D188" s="188" t="s">
        <v>141</v>
      </c>
      <c r="E188" s="189" t="s">
        <v>1084</v>
      </c>
      <c r="F188" s="190" t="s">
        <v>1085</v>
      </c>
      <c r="G188" s="191" t="s">
        <v>200</v>
      </c>
      <c r="H188" s="192">
        <v>30</v>
      </c>
      <c r="I188" s="193"/>
      <c r="J188" s="194">
        <f>ROUND(I188*H188,2)</f>
        <v>0</v>
      </c>
      <c r="K188" s="195"/>
      <c r="L188" s="40"/>
      <c r="M188" s="196" t="s">
        <v>1</v>
      </c>
      <c r="N188" s="197" t="s">
        <v>39</v>
      </c>
      <c r="O188" s="72"/>
      <c r="P188" s="198">
        <f>O188*H188</f>
        <v>0</v>
      </c>
      <c r="Q188" s="198">
        <v>0</v>
      </c>
      <c r="R188" s="198">
        <f>Q188*H188</f>
        <v>0</v>
      </c>
      <c r="S188" s="198">
        <v>0</v>
      </c>
      <c r="T188" s="199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00" t="s">
        <v>145</v>
      </c>
      <c r="AT188" s="200" t="s">
        <v>141</v>
      </c>
      <c r="AU188" s="200" t="s">
        <v>139</v>
      </c>
      <c r="AY188" s="18" t="s">
        <v>138</v>
      </c>
      <c r="BE188" s="201">
        <f>IF(N188="základní",J188,0)</f>
        <v>0</v>
      </c>
      <c r="BF188" s="201">
        <f>IF(N188="snížená",J188,0)</f>
        <v>0</v>
      </c>
      <c r="BG188" s="201">
        <f>IF(N188="zákl. přenesená",J188,0)</f>
        <v>0</v>
      </c>
      <c r="BH188" s="201">
        <f>IF(N188="sníž. přenesená",J188,0)</f>
        <v>0</v>
      </c>
      <c r="BI188" s="201">
        <f>IF(N188="nulová",J188,0)</f>
        <v>0</v>
      </c>
      <c r="BJ188" s="18" t="s">
        <v>82</v>
      </c>
      <c r="BK188" s="201">
        <f>ROUND(I188*H188,2)</f>
        <v>0</v>
      </c>
      <c r="BL188" s="18" t="s">
        <v>145</v>
      </c>
      <c r="BM188" s="200" t="s">
        <v>224</v>
      </c>
    </row>
    <row r="189" spans="1:65" s="2" customFormat="1" ht="11.25">
      <c r="A189" s="35"/>
      <c r="B189" s="36"/>
      <c r="C189" s="37"/>
      <c r="D189" s="202" t="s">
        <v>146</v>
      </c>
      <c r="E189" s="37"/>
      <c r="F189" s="203" t="s">
        <v>1085</v>
      </c>
      <c r="G189" s="37"/>
      <c r="H189" s="37"/>
      <c r="I189" s="204"/>
      <c r="J189" s="37"/>
      <c r="K189" s="37"/>
      <c r="L189" s="40"/>
      <c r="M189" s="205"/>
      <c r="N189" s="206"/>
      <c r="O189" s="72"/>
      <c r="P189" s="72"/>
      <c r="Q189" s="72"/>
      <c r="R189" s="72"/>
      <c r="S189" s="72"/>
      <c r="T189" s="73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146</v>
      </c>
      <c r="AU189" s="18" t="s">
        <v>139</v>
      </c>
    </row>
    <row r="190" spans="1:65" s="12" customFormat="1" ht="20.85" customHeight="1">
      <c r="B190" s="172"/>
      <c r="C190" s="173"/>
      <c r="D190" s="174" t="s">
        <v>73</v>
      </c>
      <c r="E190" s="186" t="s">
        <v>1086</v>
      </c>
      <c r="F190" s="186" t="s">
        <v>1087</v>
      </c>
      <c r="G190" s="173"/>
      <c r="H190" s="173"/>
      <c r="I190" s="176"/>
      <c r="J190" s="187">
        <f>BK190</f>
        <v>0</v>
      </c>
      <c r="K190" s="173"/>
      <c r="L190" s="178"/>
      <c r="M190" s="179"/>
      <c r="N190" s="180"/>
      <c r="O190" s="180"/>
      <c r="P190" s="181">
        <f>SUM(P191:P194)</f>
        <v>0</v>
      </c>
      <c r="Q190" s="180"/>
      <c r="R190" s="181">
        <f>SUM(R191:R194)</f>
        <v>0</v>
      </c>
      <c r="S190" s="180"/>
      <c r="T190" s="182">
        <f>SUM(T191:T194)</f>
        <v>0</v>
      </c>
      <c r="AR190" s="183" t="s">
        <v>82</v>
      </c>
      <c r="AT190" s="184" t="s">
        <v>73</v>
      </c>
      <c r="AU190" s="184" t="s">
        <v>84</v>
      </c>
      <c r="AY190" s="183" t="s">
        <v>138</v>
      </c>
      <c r="BK190" s="185">
        <f>SUM(BK191:BK194)</f>
        <v>0</v>
      </c>
    </row>
    <row r="191" spans="1:65" s="2" customFormat="1" ht="16.5" customHeight="1">
      <c r="A191" s="35"/>
      <c r="B191" s="36"/>
      <c r="C191" s="188" t="s">
        <v>74</v>
      </c>
      <c r="D191" s="188" t="s">
        <v>141</v>
      </c>
      <c r="E191" s="189" t="s">
        <v>1088</v>
      </c>
      <c r="F191" s="190" t="s">
        <v>1089</v>
      </c>
      <c r="G191" s="191" t="s">
        <v>1041</v>
      </c>
      <c r="H191" s="192">
        <v>14</v>
      </c>
      <c r="I191" s="193"/>
      <c r="J191" s="194">
        <f>ROUND(I191*H191,2)</f>
        <v>0</v>
      </c>
      <c r="K191" s="195"/>
      <c r="L191" s="40"/>
      <c r="M191" s="196" t="s">
        <v>1</v>
      </c>
      <c r="N191" s="197" t="s">
        <v>39</v>
      </c>
      <c r="O191" s="72"/>
      <c r="P191" s="198">
        <f>O191*H191</f>
        <v>0</v>
      </c>
      <c r="Q191" s="198">
        <v>0</v>
      </c>
      <c r="R191" s="198">
        <f>Q191*H191</f>
        <v>0</v>
      </c>
      <c r="S191" s="198">
        <v>0</v>
      </c>
      <c r="T191" s="199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00" t="s">
        <v>145</v>
      </c>
      <c r="AT191" s="200" t="s">
        <v>141</v>
      </c>
      <c r="AU191" s="200" t="s">
        <v>139</v>
      </c>
      <c r="AY191" s="18" t="s">
        <v>138</v>
      </c>
      <c r="BE191" s="201">
        <f>IF(N191="základní",J191,0)</f>
        <v>0</v>
      </c>
      <c r="BF191" s="201">
        <f>IF(N191="snížená",J191,0)</f>
        <v>0</v>
      </c>
      <c r="BG191" s="201">
        <f>IF(N191="zákl. přenesená",J191,0)</f>
        <v>0</v>
      </c>
      <c r="BH191" s="201">
        <f>IF(N191="sníž. přenesená",J191,0)</f>
        <v>0</v>
      </c>
      <c r="BI191" s="201">
        <f>IF(N191="nulová",J191,0)</f>
        <v>0</v>
      </c>
      <c r="BJ191" s="18" t="s">
        <v>82</v>
      </c>
      <c r="BK191" s="201">
        <f>ROUND(I191*H191,2)</f>
        <v>0</v>
      </c>
      <c r="BL191" s="18" t="s">
        <v>145</v>
      </c>
      <c r="BM191" s="200" t="s">
        <v>231</v>
      </c>
    </row>
    <row r="192" spans="1:65" s="2" customFormat="1" ht="11.25">
      <c r="A192" s="35"/>
      <c r="B192" s="36"/>
      <c r="C192" s="37"/>
      <c r="D192" s="202" t="s">
        <v>146</v>
      </c>
      <c r="E192" s="37"/>
      <c r="F192" s="203" t="s">
        <v>1089</v>
      </c>
      <c r="G192" s="37"/>
      <c r="H192" s="37"/>
      <c r="I192" s="204"/>
      <c r="J192" s="37"/>
      <c r="K192" s="37"/>
      <c r="L192" s="40"/>
      <c r="M192" s="205"/>
      <c r="N192" s="206"/>
      <c r="O192" s="72"/>
      <c r="P192" s="72"/>
      <c r="Q192" s="72"/>
      <c r="R192" s="72"/>
      <c r="S192" s="72"/>
      <c r="T192" s="73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146</v>
      </c>
      <c r="AU192" s="18" t="s">
        <v>139</v>
      </c>
    </row>
    <row r="193" spans="1:65" s="2" customFormat="1" ht="16.5" customHeight="1">
      <c r="A193" s="35"/>
      <c r="B193" s="36"/>
      <c r="C193" s="188" t="s">
        <v>74</v>
      </c>
      <c r="D193" s="188" t="s">
        <v>141</v>
      </c>
      <c r="E193" s="189" t="s">
        <v>1090</v>
      </c>
      <c r="F193" s="190" t="s">
        <v>1091</v>
      </c>
      <c r="G193" s="191" t="s">
        <v>1041</v>
      </c>
      <c r="H193" s="192">
        <v>50</v>
      </c>
      <c r="I193" s="193"/>
      <c r="J193" s="194">
        <f>ROUND(I193*H193,2)</f>
        <v>0</v>
      </c>
      <c r="K193" s="195"/>
      <c r="L193" s="40"/>
      <c r="M193" s="196" t="s">
        <v>1</v>
      </c>
      <c r="N193" s="197" t="s">
        <v>39</v>
      </c>
      <c r="O193" s="72"/>
      <c r="P193" s="198">
        <f>O193*H193</f>
        <v>0</v>
      </c>
      <c r="Q193" s="198">
        <v>0</v>
      </c>
      <c r="R193" s="198">
        <f>Q193*H193</f>
        <v>0</v>
      </c>
      <c r="S193" s="198">
        <v>0</v>
      </c>
      <c r="T193" s="199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00" t="s">
        <v>145</v>
      </c>
      <c r="AT193" s="200" t="s">
        <v>141</v>
      </c>
      <c r="AU193" s="200" t="s">
        <v>139</v>
      </c>
      <c r="AY193" s="18" t="s">
        <v>138</v>
      </c>
      <c r="BE193" s="201">
        <f>IF(N193="základní",J193,0)</f>
        <v>0</v>
      </c>
      <c r="BF193" s="201">
        <f>IF(N193="snížená",J193,0)</f>
        <v>0</v>
      </c>
      <c r="BG193" s="201">
        <f>IF(N193="zákl. přenesená",J193,0)</f>
        <v>0</v>
      </c>
      <c r="BH193" s="201">
        <f>IF(N193="sníž. přenesená",J193,0)</f>
        <v>0</v>
      </c>
      <c r="BI193" s="201">
        <f>IF(N193="nulová",J193,0)</f>
        <v>0</v>
      </c>
      <c r="BJ193" s="18" t="s">
        <v>82</v>
      </c>
      <c r="BK193" s="201">
        <f>ROUND(I193*H193,2)</f>
        <v>0</v>
      </c>
      <c r="BL193" s="18" t="s">
        <v>145</v>
      </c>
      <c r="BM193" s="200" t="s">
        <v>234</v>
      </c>
    </row>
    <row r="194" spans="1:65" s="2" customFormat="1" ht="11.25">
      <c r="A194" s="35"/>
      <c r="B194" s="36"/>
      <c r="C194" s="37"/>
      <c r="D194" s="202" t="s">
        <v>146</v>
      </c>
      <c r="E194" s="37"/>
      <c r="F194" s="203" t="s">
        <v>1091</v>
      </c>
      <c r="G194" s="37"/>
      <c r="H194" s="37"/>
      <c r="I194" s="204"/>
      <c r="J194" s="37"/>
      <c r="K194" s="37"/>
      <c r="L194" s="40"/>
      <c r="M194" s="205"/>
      <c r="N194" s="206"/>
      <c r="O194" s="72"/>
      <c r="P194" s="72"/>
      <c r="Q194" s="72"/>
      <c r="R194" s="72"/>
      <c r="S194" s="72"/>
      <c r="T194" s="73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146</v>
      </c>
      <c r="AU194" s="18" t="s">
        <v>139</v>
      </c>
    </row>
    <row r="195" spans="1:65" s="12" customFormat="1" ht="22.9" customHeight="1">
      <c r="B195" s="172"/>
      <c r="C195" s="173"/>
      <c r="D195" s="174" t="s">
        <v>73</v>
      </c>
      <c r="E195" s="186" t="s">
        <v>1092</v>
      </c>
      <c r="F195" s="186" t="s">
        <v>1093</v>
      </c>
      <c r="G195" s="173"/>
      <c r="H195" s="173"/>
      <c r="I195" s="176"/>
      <c r="J195" s="187">
        <f>BK195</f>
        <v>0</v>
      </c>
      <c r="K195" s="173"/>
      <c r="L195" s="178"/>
      <c r="M195" s="179"/>
      <c r="N195" s="180"/>
      <c r="O195" s="180"/>
      <c r="P195" s="181">
        <f>P196+P203+P206+P209+P212+P215+P224+P227+P230</f>
        <v>0</v>
      </c>
      <c r="Q195" s="180"/>
      <c r="R195" s="181">
        <f>R196+R203+R206+R209+R212+R215+R224+R227+R230</f>
        <v>0</v>
      </c>
      <c r="S195" s="180"/>
      <c r="T195" s="182">
        <f>T196+T203+T206+T209+T212+T215+T224+T227+T230</f>
        <v>0</v>
      </c>
      <c r="AR195" s="183" t="s">
        <v>82</v>
      </c>
      <c r="AT195" s="184" t="s">
        <v>73</v>
      </c>
      <c r="AU195" s="184" t="s">
        <v>82</v>
      </c>
      <c r="AY195" s="183" t="s">
        <v>138</v>
      </c>
      <c r="BK195" s="185">
        <f>BK196+BK203+BK206+BK209+BK212+BK215+BK224+BK227+BK230</f>
        <v>0</v>
      </c>
    </row>
    <row r="196" spans="1:65" s="12" customFormat="1" ht="20.85" customHeight="1">
      <c r="B196" s="172"/>
      <c r="C196" s="173"/>
      <c r="D196" s="174" t="s">
        <v>73</v>
      </c>
      <c r="E196" s="186" t="s">
        <v>1094</v>
      </c>
      <c r="F196" s="186" t="s">
        <v>1095</v>
      </c>
      <c r="G196" s="173"/>
      <c r="H196" s="173"/>
      <c r="I196" s="176"/>
      <c r="J196" s="187">
        <f>BK196</f>
        <v>0</v>
      </c>
      <c r="K196" s="173"/>
      <c r="L196" s="178"/>
      <c r="M196" s="179"/>
      <c r="N196" s="180"/>
      <c r="O196" s="180"/>
      <c r="P196" s="181">
        <f>SUM(P197:P202)</f>
        <v>0</v>
      </c>
      <c r="Q196" s="180"/>
      <c r="R196" s="181">
        <f>SUM(R197:R202)</f>
        <v>0</v>
      </c>
      <c r="S196" s="180"/>
      <c r="T196" s="182">
        <f>SUM(T197:T202)</f>
        <v>0</v>
      </c>
      <c r="AR196" s="183" t="s">
        <v>82</v>
      </c>
      <c r="AT196" s="184" t="s">
        <v>73</v>
      </c>
      <c r="AU196" s="184" t="s">
        <v>84</v>
      </c>
      <c r="AY196" s="183" t="s">
        <v>138</v>
      </c>
      <c r="BK196" s="185">
        <f>SUM(BK197:BK202)</f>
        <v>0</v>
      </c>
    </row>
    <row r="197" spans="1:65" s="2" customFormat="1" ht="21.75" customHeight="1">
      <c r="A197" s="35"/>
      <c r="B197" s="36"/>
      <c r="C197" s="188" t="s">
        <v>74</v>
      </c>
      <c r="D197" s="188" t="s">
        <v>141</v>
      </c>
      <c r="E197" s="189" t="s">
        <v>1096</v>
      </c>
      <c r="F197" s="190" t="s">
        <v>1097</v>
      </c>
      <c r="G197" s="191" t="s">
        <v>1041</v>
      </c>
      <c r="H197" s="192">
        <v>2</v>
      </c>
      <c r="I197" s="193"/>
      <c r="J197" s="194">
        <f>ROUND(I197*H197,2)</f>
        <v>0</v>
      </c>
      <c r="K197" s="195"/>
      <c r="L197" s="40"/>
      <c r="M197" s="196" t="s">
        <v>1</v>
      </c>
      <c r="N197" s="197" t="s">
        <v>39</v>
      </c>
      <c r="O197" s="72"/>
      <c r="P197" s="198">
        <f>O197*H197</f>
        <v>0</v>
      </c>
      <c r="Q197" s="198">
        <v>0</v>
      </c>
      <c r="R197" s="198">
        <f>Q197*H197</f>
        <v>0</v>
      </c>
      <c r="S197" s="198">
        <v>0</v>
      </c>
      <c r="T197" s="199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00" t="s">
        <v>145</v>
      </c>
      <c r="AT197" s="200" t="s">
        <v>141</v>
      </c>
      <c r="AU197" s="200" t="s">
        <v>139</v>
      </c>
      <c r="AY197" s="18" t="s">
        <v>138</v>
      </c>
      <c r="BE197" s="201">
        <f>IF(N197="základní",J197,0)</f>
        <v>0</v>
      </c>
      <c r="BF197" s="201">
        <f>IF(N197="snížená",J197,0)</f>
        <v>0</v>
      </c>
      <c r="BG197" s="201">
        <f>IF(N197="zákl. přenesená",J197,0)</f>
        <v>0</v>
      </c>
      <c r="BH197" s="201">
        <f>IF(N197="sníž. přenesená",J197,0)</f>
        <v>0</v>
      </c>
      <c r="BI197" s="201">
        <f>IF(N197="nulová",J197,0)</f>
        <v>0</v>
      </c>
      <c r="BJ197" s="18" t="s">
        <v>82</v>
      </c>
      <c r="BK197" s="201">
        <f>ROUND(I197*H197,2)</f>
        <v>0</v>
      </c>
      <c r="BL197" s="18" t="s">
        <v>145</v>
      </c>
      <c r="BM197" s="200" t="s">
        <v>239</v>
      </c>
    </row>
    <row r="198" spans="1:65" s="2" customFormat="1" ht="19.5">
      <c r="A198" s="35"/>
      <c r="B198" s="36"/>
      <c r="C198" s="37"/>
      <c r="D198" s="202" t="s">
        <v>146</v>
      </c>
      <c r="E198" s="37"/>
      <c r="F198" s="203" t="s">
        <v>1097</v>
      </c>
      <c r="G198" s="37"/>
      <c r="H198" s="37"/>
      <c r="I198" s="204"/>
      <c r="J198" s="37"/>
      <c r="K198" s="37"/>
      <c r="L198" s="40"/>
      <c r="M198" s="205"/>
      <c r="N198" s="206"/>
      <c r="O198" s="72"/>
      <c r="P198" s="72"/>
      <c r="Q198" s="72"/>
      <c r="R198" s="72"/>
      <c r="S198" s="72"/>
      <c r="T198" s="73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146</v>
      </c>
      <c r="AU198" s="18" t="s">
        <v>139</v>
      </c>
    </row>
    <row r="199" spans="1:65" s="2" customFormat="1" ht="21.75" customHeight="1">
      <c r="A199" s="35"/>
      <c r="B199" s="36"/>
      <c r="C199" s="188" t="s">
        <v>74</v>
      </c>
      <c r="D199" s="188" t="s">
        <v>141</v>
      </c>
      <c r="E199" s="189" t="s">
        <v>1098</v>
      </c>
      <c r="F199" s="190" t="s">
        <v>1099</v>
      </c>
      <c r="G199" s="191" t="s">
        <v>1041</v>
      </c>
      <c r="H199" s="192">
        <v>2</v>
      </c>
      <c r="I199" s="193"/>
      <c r="J199" s="194">
        <f>ROUND(I199*H199,2)</f>
        <v>0</v>
      </c>
      <c r="K199" s="195"/>
      <c r="L199" s="40"/>
      <c r="M199" s="196" t="s">
        <v>1</v>
      </c>
      <c r="N199" s="197" t="s">
        <v>39</v>
      </c>
      <c r="O199" s="72"/>
      <c r="P199" s="198">
        <f>O199*H199</f>
        <v>0</v>
      </c>
      <c r="Q199" s="198">
        <v>0</v>
      </c>
      <c r="R199" s="198">
        <f>Q199*H199</f>
        <v>0</v>
      </c>
      <c r="S199" s="198">
        <v>0</v>
      </c>
      <c r="T199" s="199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00" t="s">
        <v>145</v>
      </c>
      <c r="AT199" s="200" t="s">
        <v>141</v>
      </c>
      <c r="AU199" s="200" t="s">
        <v>139</v>
      </c>
      <c r="AY199" s="18" t="s">
        <v>138</v>
      </c>
      <c r="BE199" s="201">
        <f>IF(N199="základní",J199,0)</f>
        <v>0</v>
      </c>
      <c r="BF199" s="201">
        <f>IF(N199="snížená",J199,0)</f>
        <v>0</v>
      </c>
      <c r="BG199" s="201">
        <f>IF(N199="zákl. přenesená",J199,0)</f>
        <v>0</v>
      </c>
      <c r="BH199" s="201">
        <f>IF(N199="sníž. přenesená",J199,0)</f>
        <v>0</v>
      </c>
      <c r="BI199" s="201">
        <f>IF(N199="nulová",J199,0)</f>
        <v>0</v>
      </c>
      <c r="BJ199" s="18" t="s">
        <v>82</v>
      </c>
      <c r="BK199" s="201">
        <f>ROUND(I199*H199,2)</f>
        <v>0</v>
      </c>
      <c r="BL199" s="18" t="s">
        <v>145</v>
      </c>
      <c r="BM199" s="200" t="s">
        <v>242</v>
      </c>
    </row>
    <row r="200" spans="1:65" s="2" customFormat="1" ht="19.5">
      <c r="A200" s="35"/>
      <c r="B200" s="36"/>
      <c r="C200" s="37"/>
      <c r="D200" s="202" t="s">
        <v>146</v>
      </c>
      <c r="E200" s="37"/>
      <c r="F200" s="203" t="s">
        <v>1099</v>
      </c>
      <c r="G200" s="37"/>
      <c r="H200" s="37"/>
      <c r="I200" s="204"/>
      <c r="J200" s="37"/>
      <c r="K200" s="37"/>
      <c r="L200" s="40"/>
      <c r="M200" s="205"/>
      <c r="N200" s="206"/>
      <c r="O200" s="72"/>
      <c r="P200" s="72"/>
      <c r="Q200" s="72"/>
      <c r="R200" s="72"/>
      <c r="S200" s="72"/>
      <c r="T200" s="73"/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T200" s="18" t="s">
        <v>146</v>
      </c>
      <c r="AU200" s="18" t="s">
        <v>139</v>
      </c>
    </row>
    <row r="201" spans="1:65" s="2" customFormat="1" ht="21.75" customHeight="1">
      <c r="A201" s="35"/>
      <c r="B201" s="36"/>
      <c r="C201" s="188" t="s">
        <v>74</v>
      </c>
      <c r="D201" s="188" t="s">
        <v>141</v>
      </c>
      <c r="E201" s="189" t="s">
        <v>1100</v>
      </c>
      <c r="F201" s="190" t="s">
        <v>1101</v>
      </c>
      <c r="G201" s="191" t="s">
        <v>1041</v>
      </c>
      <c r="H201" s="192">
        <v>1</v>
      </c>
      <c r="I201" s="193"/>
      <c r="J201" s="194">
        <f>ROUND(I201*H201,2)</f>
        <v>0</v>
      </c>
      <c r="K201" s="195"/>
      <c r="L201" s="40"/>
      <c r="M201" s="196" t="s">
        <v>1</v>
      </c>
      <c r="N201" s="197" t="s">
        <v>39</v>
      </c>
      <c r="O201" s="72"/>
      <c r="P201" s="198">
        <f>O201*H201</f>
        <v>0</v>
      </c>
      <c r="Q201" s="198">
        <v>0</v>
      </c>
      <c r="R201" s="198">
        <f>Q201*H201</f>
        <v>0</v>
      </c>
      <c r="S201" s="198">
        <v>0</v>
      </c>
      <c r="T201" s="199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00" t="s">
        <v>145</v>
      </c>
      <c r="AT201" s="200" t="s">
        <v>141</v>
      </c>
      <c r="AU201" s="200" t="s">
        <v>139</v>
      </c>
      <c r="AY201" s="18" t="s">
        <v>138</v>
      </c>
      <c r="BE201" s="201">
        <f>IF(N201="základní",J201,0)</f>
        <v>0</v>
      </c>
      <c r="BF201" s="201">
        <f>IF(N201="snížená",J201,0)</f>
        <v>0</v>
      </c>
      <c r="BG201" s="201">
        <f>IF(N201="zákl. přenesená",J201,0)</f>
        <v>0</v>
      </c>
      <c r="BH201" s="201">
        <f>IF(N201="sníž. přenesená",J201,0)</f>
        <v>0</v>
      </c>
      <c r="BI201" s="201">
        <f>IF(N201="nulová",J201,0)</f>
        <v>0</v>
      </c>
      <c r="BJ201" s="18" t="s">
        <v>82</v>
      </c>
      <c r="BK201" s="201">
        <f>ROUND(I201*H201,2)</f>
        <v>0</v>
      </c>
      <c r="BL201" s="18" t="s">
        <v>145</v>
      </c>
      <c r="BM201" s="200" t="s">
        <v>245</v>
      </c>
    </row>
    <row r="202" spans="1:65" s="2" customFormat="1" ht="19.5">
      <c r="A202" s="35"/>
      <c r="B202" s="36"/>
      <c r="C202" s="37"/>
      <c r="D202" s="202" t="s">
        <v>146</v>
      </c>
      <c r="E202" s="37"/>
      <c r="F202" s="203" t="s">
        <v>1101</v>
      </c>
      <c r="G202" s="37"/>
      <c r="H202" s="37"/>
      <c r="I202" s="204"/>
      <c r="J202" s="37"/>
      <c r="K202" s="37"/>
      <c r="L202" s="40"/>
      <c r="M202" s="205"/>
      <c r="N202" s="206"/>
      <c r="O202" s="72"/>
      <c r="P202" s="72"/>
      <c r="Q202" s="72"/>
      <c r="R202" s="72"/>
      <c r="S202" s="72"/>
      <c r="T202" s="73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146</v>
      </c>
      <c r="AU202" s="18" t="s">
        <v>139</v>
      </c>
    </row>
    <row r="203" spans="1:65" s="12" customFormat="1" ht="20.85" customHeight="1">
      <c r="B203" s="172"/>
      <c r="C203" s="173"/>
      <c r="D203" s="174" t="s">
        <v>73</v>
      </c>
      <c r="E203" s="186" t="s">
        <v>1102</v>
      </c>
      <c r="F203" s="186" t="s">
        <v>1103</v>
      </c>
      <c r="G203" s="173"/>
      <c r="H203" s="173"/>
      <c r="I203" s="176"/>
      <c r="J203" s="187">
        <f>BK203</f>
        <v>0</v>
      </c>
      <c r="K203" s="173"/>
      <c r="L203" s="178"/>
      <c r="M203" s="179"/>
      <c r="N203" s="180"/>
      <c r="O203" s="180"/>
      <c r="P203" s="181">
        <f>SUM(P204:P205)</f>
        <v>0</v>
      </c>
      <c r="Q203" s="180"/>
      <c r="R203" s="181">
        <f>SUM(R204:R205)</f>
        <v>0</v>
      </c>
      <c r="S203" s="180"/>
      <c r="T203" s="182">
        <f>SUM(T204:T205)</f>
        <v>0</v>
      </c>
      <c r="AR203" s="183" t="s">
        <v>82</v>
      </c>
      <c r="AT203" s="184" t="s">
        <v>73</v>
      </c>
      <c r="AU203" s="184" t="s">
        <v>84</v>
      </c>
      <c r="AY203" s="183" t="s">
        <v>138</v>
      </c>
      <c r="BK203" s="185">
        <f>SUM(BK204:BK205)</f>
        <v>0</v>
      </c>
    </row>
    <row r="204" spans="1:65" s="2" customFormat="1" ht="33" customHeight="1">
      <c r="A204" s="35"/>
      <c r="B204" s="36"/>
      <c r="C204" s="188" t="s">
        <v>74</v>
      </c>
      <c r="D204" s="188" t="s">
        <v>141</v>
      </c>
      <c r="E204" s="189" t="s">
        <v>1104</v>
      </c>
      <c r="F204" s="190" t="s">
        <v>1105</v>
      </c>
      <c r="G204" s="191" t="s">
        <v>1041</v>
      </c>
      <c r="H204" s="192">
        <v>1</v>
      </c>
      <c r="I204" s="193"/>
      <c r="J204" s="194">
        <f>ROUND(I204*H204,2)</f>
        <v>0</v>
      </c>
      <c r="K204" s="195"/>
      <c r="L204" s="40"/>
      <c r="M204" s="196" t="s">
        <v>1</v>
      </c>
      <c r="N204" s="197" t="s">
        <v>39</v>
      </c>
      <c r="O204" s="72"/>
      <c r="P204" s="198">
        <f>O204*H204</f>
        <v>0</v>
      </c>
      <c r="Q204" s="198">
        <v>0</v>
      </c>
      <c r="R204" s="198">
        <f>Q204*H204</f>
        <v>0</v>
      </c>
      <c r="S204" s="198">
        <v>0</v>
      </c>
      <c r="T204" s="199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00" t="s">
        <v>145</v>
      </c>
      <c r="AT204" s="200" t="s">
        <v>141</v>
      </c>
      <c r="AU204" s="200" t="s">
        <v>139</v>
      </c>
      <c r="AY204" s="18" t="s">
        <v>138</v>
      </c>
      <c r="BE204" s="201">
        <f>IF(N204="základní",J204,0)</f>
        <v>0</v>
      </c>
      <c r="BF204" s="201">
        <f>IF(N204="snížená",J204,0)</f>
        <v>0</v>
      </c>
      <c r="BG204" s="201">
        <f>IF(N204="zákl. přenesená",J204,0)</f>
        <v>0</v>
      </c>
      <c r="BH204" s="201">
        <f>IF(N204="sníž. přenesená",J204,0)</f>
        <v>0</v>
      </c>
      <c r="BI204" s="201">
        <f>IF(N204="nulová",J204,0)</f>
        <v>0</v>
      </c>
      <c r="BJ204" s="18" t="s">
        <v>82</v>
      </c>
      <c r="BK204" s="201">
        <f>ROUND(I204*H204,2)</f>
        <v>0</v>
      </c>
      <c r="BL204" s="18" t="s">
        <v>145</v>
      </c>
      <c r="BM204" s="200" t="s">
        <v>249</v>
      </c>
    </row>
    <row r="205" spans="1:65" s="2" customFormat="1" ht="19.5">
      <c r="A205" s="35"/>
      <c r="B205" s="36"/>
      <c r="C205" s="37"/>
      <c r="D205" s="202" t="s">
        <v>146</v>
      </c>
      <c r="E205" s="37"/>
      <c r="F205" s="203" t="s">
        <v>1105</v>
      </c>
      <c r="G205" s="37"/>
      <c r="H205" s="37"/>
      <c r="I205" s="204"/>
      <c r="J205" s="37"/>
      <c r="K205" s="37"/>
      <c r="L205" s="40"/>
      <c r="M205" s="205"/>
      <c r="N205" s="206"/>
      <c r="O205" s="72"/>
      <c r="P205" s="72"/>
      <c r="Q205" s="72"/>
      <c r="R205" s="72"/>
      <c r="S205" s="72"/>
      <c r="T205" s="73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146</v>
      </c>
      <c r="AU205" s="18" t="s">
        <v>139</v>
      </c>
    </row>
    <row r="206" spans="1:65" s="12" customFormat="1" ht="20.85" customHeight="1">
      <c r="B206" s="172"/>
      <c r="C206" s="173"/>
      <c r="D206" s="174" t="s">
        <v>73</v>
      </c>
      <c r="E206" s="186" t="s">
        <v>1106</v>
      </c>
      <c r="F206" s="186" t="s">
        <v>1107</v>
      </c>
      <c r="G206" s="173"/>
      <c r="H206" s="173"/>
      <c r="I206" s="176"/>
      <c r="J206" s="187">
        <f>BK206</f>
        <v>0</v>
      </c>
      <c r="K206" s="173"/>
      <c r="L206" s="178"/>
      <c r="M206" s="179"/>
      <c r="N206" s="180"/>
      <c r="O206" s="180"/>
      <c r="P206" s="181">
        <f>SUM(P207:P208)</f>
        <v>0</v>
      </c>
      <c r="Q206" s="180"/>
      <c r="R206" s="181">
        <f>SUM(R207:R208)</f>
        <v>0</v>
      </c>
      <c r="S206" s="180"/>
      <c r="T206" s="182">
        <f>SUM(T207:T208)</f>
        <v>0</v>
      </c>
      <c r="AR206" s="183" t="s">
        <v>82</v>
      </c>
      <c r="AT206" s="184" t="s">
        <v>73</v>
      </c>
      <c r="AU206" s="184" t="s">
        <v>84</v>
      </c>
      <c r="AY206" s="183" t="s">
        <v>138</v>
      </c>
      <c r="BK206" s="185">
        <f>SUM(BK207:BK208)</f>
        <v>0</v>
      </c>
    </row>
    <row r="207" spans="1:65" s="2" customFormat="1" ht="21.75" customHeight="1">
      <c r="A207" s="35"/>
      <c r="B207" s="36"/>
      <c r="C207" s="188" t="s">
        <v>74</v>
      </c>
      <c r="D207" s="188" t="s">
        <v>141</v>
      </c>
      <c r="E207" s="189" t="s">
        <v>1108</v>
      </c>
      <c r="F207" s="190" t="s">
        <v>1109</v>
      </c>
      <c r="G207" s="191" t="s">
        <v>1041</v>
      </c>
      <c r="H207" s="192">
        <v>2</v>
      </c>
      <c r="I207" s="193"/>
      <c r="J207" s="194">
        <f>ROUND(I207*H207,2)</f>
        <v>0</v>
      </c>
      <c r="K207" s="195"/>
      <c r="L207" s="40"/>
      <c r="M207" s="196" t="s">
        <v>1</v>
      </c>
      <c r="N207" s="197" t="s">
        <v>39</v>
      </c>
      <c r="O207" s="72"/>
      <c r="P207" s="198">
        <f>O207*H207</f>
        <v>0</v>
      </c>
      <c r="Q207" s="198">
        <v>0</v>
      </c>
      <c r="R207" s="198">
        <f>Q207*H207</f>
        <v>0</v>
      </c>
      <c r="S207" s="198">
        <v>0</v>
      </c>
      <c r="T207" s="199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00" t="s">
        <v>145</v>
      </c>
      <c r="AT207" s="200" t="s">
        <v>141</v>
      </c>
      <c r="AU207" s="200" t="s">
        <v>139</v>
      </c>
      <c r="AY207" s="18" t="s">
        <v>138</v>
      </c>
      <c r="BE207" s="201">
        <f>IF(N207="základní",J207,0)</f>
        <v>0</v>
      </c>
      <c r="BF207" s="201">
        <f>IF(N207="snížená",J207,0)</f>
        <v>0</v>
      </c>
      <c r="BG207" s="201">
        <f>IF(N207="zákl. přenesená",J207,0)</f>
        <v>0</v>
      </c>
      <c r="BH207" s="201">
        <f>IF(N207="sníž. přenesená",J207,0)</f>
        <v>0</v>
      </c>
      <c r="BI207" s="201">
        <f>IF(N207="nulová",J207,0)</f>
        <v>0</v>
      </c>
      <c r="BJ207" s="18" t="s">
        <v>82</v>
      </c>
      <c r="BK207" s="201">
        <f>ROUND(I207*H207,2)</f>
        <v>0</v>
      </c>
      <c r="BL207" s="18" t="s">
        <v>145</v>
      </c>
      <c r="BM207" s="200" t="s">
        <v>253</v>
      </c>
    </row>
    <row r="208" spans="1:65" s="2" customFormat="1" ht="19.5">
      <c r="A208" s="35"/>
      <c r="B208" s="36"/>
      <c r="C208" s="37"/>
      <c r="D208" s="202" t="s">
        <v>146</v>
      </c>
      <c r="E208" s="37"/>
      <c r="F208" s="203" t="s">
        <v>1109</v>
      </c>
      <c r="G208" s="37"/>
      <c r="H208" s="37"/>
      <c r="I208" s="204"/>
      <c r="J208" s="37"/>
      <c r="K208" s="37"/>
      <c r="L208" s="40"/>
      <c r="M208" s="205"/>
      <c r="N208" s="206"/>
      <c r="O208" s="72"/>
      <c r="P208" s="72"/>
      <c r="Q208" s="72"/>
      <c r="R208" s="72"/>
      <c r="S208" s="72"/>
      <c r="T208" s="73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8" t="s">
        <v>146</v>
      </c>
      <c r="AU208" s="18" t="s">
        <v>139</v>
      </c>
    </row>
    <row r="209" spans="1:65" s="12" customFormat="1" ht="20.85" customHeight="1">
      <c r="B209" s="172"/>
      <c r="C209" s="173"/>
      <c r="D209" s="174" t="s">
        <v>73</v>
      </c>
      <c r="E209" s="186" t="s">
        <v>1110</v>
      </c>
      <c r="F209" s="186" t="s">
        <v>1111</v>
      </c>
      <c r="G209" s="173"/>
      <c r="H209" s="173"/>
      <c r="I209" s="176"/>
      <c r="J209" s="187">
        <f>BK209</f>
        <v>0</v>
      </c>
      <c r="K209" s="173"/>
      <c r="L209" s="178"/>
      <c r="M209" s="179"/>
      <c r="N209" s="180"/>
      <c r="O209" s="180"/>
      <c r="P209" s="181">
        <f>SUM(P210:P211)</f>
        <v>0</v>
      </c>
      <c r="Q209" s="180"/>
      <c r="R209" s="181">
        <f>SUM(R210:R211)</f>
        <v>0</v>
      </c>
      <c r="S209" s="180"/>
      <c r="T209" s="182">
        <f>SUM(T210:T211)</f>
        <v>0</v>
      </c>
      <c r="AR209" s="183" t="s">
        <v>82</v>
      </c>
      <c r="AT209" s="184" t="s">
        <v>73</v>
      </c>
      <c r="AU209" s="184" t="s">
        <v>84</v>
      </c>
      <c r="AY209" s="183" t="s">
        <v>138</v>
      </c>
      <c r="BK209" s="185">
        <f>SUM(BK210:BK211)</f>
        <v>0</v>
      </c>
    </row>
    <row r="210" spans="1:65" s="2" customFormat="1" ht="33" customHeight="1">
      <c r="A210" s="35"/>
      <c r="B210" s="36"/>
      <c r="C210" s="188" t="s">
        <v>74</v>
      </c>
      <c r="D210" s="188" t="s">
        <v>141</v>
      </c>
      <c r="E210" s="189" t="s">
        <v>1112</v>
      </c>
      <c r="F210" s="190" t="s">
        <v>1113</v>
      </c>
      <c r="G210" s="191" t="s">
        <v>1041</v>
      </c>
      <c r="H210" s="192">
        <v>31</v>
      </c>
      <c r="I210" s="193"/>
      <c r="J210" s="194">
        <f>ROUND(I210*H210,2)</f>
        <v>0</v>
      </c>
      <c r="K210" s="195"/>
      <c r="L210" s="40"/>
      <c r="M210" s="196" t="s">
        <v>1</v>
      </c>
      <c r="N210" s="197" t="s">
        <v>39</v>
      </c>
      <c r="O210" s="72"/>
      <c r="P210" s="198">
        <f>O210*H210</f>
        <v>0</v>
      </c>
      <c r="Q210" s="198">
        <v>0</v>
      </c>
      <c r="R210" s="198">
        <f>Q210*H210</f>
        <v>0</v>
      </c>
      <c r="S210" s="198">
        <v>0</v>
      </c>
      <c r="T210" s="199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00" t="s">
        <v>145</v>
      </c>
      <c r="AT210" s="200" t="s">
        <v>141</v>
      </c>
      <c r="AU210" s="200" t="s">
        <v>139</v>
      </c>
      <c r="AY210" s="18" t="s">
        <v>138</v>
      </c>
      <c r="BE210" s="201">
        <f>IF(N210="základní",J210,0)</f>
        <v>0</v>
      </c>
      <c r="BF210" s="201">
        <f>IF(N210="snížená",J210,0)</f>
        <v>0</v>
      </c>
      <c r="BG210" s="201">
        <f>IF(N210="zákl. přenesená",J210,0)</f>
        <v>0</v>
      </c>
      <c r="BH210" s="201">
        <f>IF(N210="sníž. přenesená",J210,0)</f>
        <v>0</v>
      </c>
      <c r="BI210" s="201">
        <f>IF(N210="nulová",J210,0)</f>
        <v>0</v>
      </c>
      <c r="BJ210" s="18" t="s">
        <v>82</v>
      </c>
      <c r="BK210" s="201">
        <f>ROUND(I210*H210,2)</f>
        <v>0</v>
      </c>
      <c r="BL210" s="18" t="s">
        <v>145</v>
      </c>
      <c r="BM210" s="200" t="s">
        <v>257</v>
      </c>
    </row>
    <row r="211" spans="1:65" s="2" customFormat="1" ht="19.5">
      <c r="A211" s="35"/>
      <c r="B211" s="36"/>
      <c r="C211" s="37"/>
      <c r="D211" s="202" t="s">
        <v>146</v>
      </c>
      <c r="E211" s="37"/>
      <c r="F211" s="203" t="s">
        <v>1113</v>
      </c>
      <c r="G211" s="37"/>
      <c r="H211" s="37"/>
      <c r="I211" s="204"/>
      <c r="J211" s="37"/>
      <c r="K211" s="37"/>
      <c r="L211" s="40"/>
      <c r="M211" s="205"/>
      <c r="N211" s="206"/>
      <c r="O211" s="72"/>
      <c r="P211" s="72"/>
      <c r="Q211" s="72"/>
      <c r="R211" s="72"/>
      <c r="S211" s="72"/>
      <c r="T211" s="73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8" t="s">
        <v>146</v>
      </c>
      <c r="AU211" s="18" t="s">
        <v>139</v>
      </c>
    </row>
    <row r="212" spans="1:65" s="12" customFormat="1" ht="20.85" customHeight="1">
      <c r="B212" s="172"/>
      <c r="C212" s="173"/>
      <c r="D212" s="174" t="s">
        <v>73</v>
      </c>
      <c r="E212" s="186" t="s">
        <v>1114</v>
      </c>
      <c r="F212" s="186" t="s">
        <v>1115</v>
      </c>
      <c r="G212" s="173"/>
      <c r="H212" s="173"/>
      <c r="I212" s="176"/>
      <c r="J212" s="187">
        <f>BK212</f>
        <v>0</v>
      </c>
      <c r="K212" s="173"/>
      <c r="L212" s="178"/>
      <c r="M212" s="179"/>
      <c r="N212" s="180"/>
      <c r="O212" s="180"/>
      <c r="P212" s="181">
        <f>SUM(P213:P214)</f>
        <v>0</v>
      </c>
      <c r="Q212" s="180"/>
      <c r="R212" s="181">
        <f>SUM(R213:R214)</f>
        <v>0</v>
      </c>
      <c r="S212" s="180"/>
      <c r="T212" s="182">
        <f>SUM(T213:T214)</f>
        <v>0</v>
      </c>
      <c r="AR212" s="183" t="s">
        <v>82</v>
      </c>
      <c r="AT212" s="184" t="s">
        <v>73</v>
      </c>
      <c r="AU212" s="184" t="s">
        <v>84</v>
      </c>
      <c r="AY212" s="183" t="s">
        <v>138</v>
      </c>
      <c r="BK212" s="185">
        <f>SUM(BK213:BK214)</f>
        <v>0</v>
      </c>
    </row>
    <row r="213" spans="1:65" s="2" customFormat="1" ht="33" customHeight="1">
      <c r="A213" s="35"/>
      <c r="B213" s="36"/>
      <c r="C213" s="188" t="s">
        <v>74</v>
      </c>
      <c r="D213" s="188" t="s">
        <v>141</v>
      </c>
      <c r="E213" s="189" t="s">
        <v>1116</v>
      </c>
      <c r="F213" s="190" t="s">
        <v>1117</v>
      </c>
      <c r="G213" s="191" t="s">
        <v>1041</v>
      </c>
      <c r="H213" s="192">
        <v>2</v>
      </c>
      <c r="I213" s="193"/>
      <c r="J213" s="194">
        <f>ROUND(I213*H213,2)</f>
        <v>0</v>
      </c>
      <c r="K213" s="195"/>
      <c r="L213" s="40"/>
      <c r="M213" s="196" t="s">
        <v>1</v>
      </c>
      <c r="N213" s="197" t="s">
        <v>39</v>
      </c>
      <c r="O213" s="72"/>
      <c r="P213" s="198">
        <f>O213*H213</f>
        <v>0</v>
      </c>
      <c r="Q213" s="198">
        <v>0</v>
      </c>
      <c r="R213" s="198">
        <f>Q213*H213</f>
        <v>0</v>
      </c>
      <c r="S213" s="198">
        <v>0</v>
      </c>
      <c r="T213" s="199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00" t="s">
        <v>145</v>
      </c>
      <c r="AT213" s="200" t="s">
        <v>141</v>
      </c>
      <c r="AU213" s="200" t="s">
        <v>139</v>
      </c>
      <c r="AY213" s="18" t="s">
        <v>138</v>
      </c>
      <c r="BE213" s="201">
        <f>IF(N213="základní",J213,0)</f>
        <v>0</v>
      </c>
      <c r="BF213" s="201">
        <f>IF(N213="snížená",J213,0)</f>
        <v>0</v>
      </c>
      <c r="BG213" s="201">
        <f>IF(N213="zákl. přenesená",J213,0)</f>
        <v>0</v>
      </c>
      <c r="BH213" s="201">
        <f>IF(N213="sníž. přenesená",J213,0)</f>
        <v>0</v>
      </c>
      <c r="BI213" s="201">
        <f>IF(N213="nulová",J213,0)</f>
        <v>0</v>
      </c>
      <c r="BJ213" s="18" t="s">
        <v>82</v>
      </c>
      <c r="BK213" s="201">
        <f>ROUND(I213*H213,2)</f>
        <v>0</v>
      </c>
      <c r="BL213" s="18" t="s">
        <v>145</v>
      </c>
      <c r="BM213" s="200" t="s">
        <v>262</v>
      </c>
    </row>
    <row r="214" spans="1:65" s="2" customFormat="1" ht="19.5">
      <c r="A214" s="35"/>
      <c r="B214" s="36"/>
      <c r="C214" s="37"/>
      <c r="D214" s="202" t="s">
        <v>146</v>
      </c>
      <c r="E214" s="37"/>
      <c r="F214" s="203" t="s">
        <v>1117</v>
      </c>
      <c r="G214" s="37"/>
      <c r="H214" s="37"/>
      <c r="I214" s="204"/>
      <c r="J214" s="37"/>
      <c r="K214" s="37"/>
      <c r="L214" s="40"/>
      <c r="M214" s="205"/>
      <c r="N214" s="206"/>
      <c r="O214" s="72"/>
      <c r="P214" s="72"/>
      <c r="Q214" s="72"/>
      <c r="R214" s="72"/>
      <c r="S214" s="72"/>
      <c r="T214" s="73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8" t="s">
        <v>146</v>
      </c>
      <c r="AU214" s="18" t="s">
        <v>139</v>
      </c>
    </row>
    <row r="215" spans="1:65" s="12" customFormat="1" ht="20.85" customHeight="1">
      <c r="B215" s="172"/>
      <c r="C215" s="173"/>
      <c r="D215" s="174" t="s">
        <v>73</v>
      </c>
      <c r="E215" s="186" t="s">
        <v>1118</v>
      </c>
      <c r="F215" s="186" t="s">
        <v>1119</v>
      </c>
      <c r="G215" s="173"/>
      <c r="H215" s="173"/>
      <c r="I215" s="176"/>
      <c r="J215" s="187">
        <f>BK215</f>
        <v>0</v>
      </c>
      <c r="K215" s="173"/>
      <c r="L215" s="178"/>
      <c r="M215" s="179"/>
      <c r="N215" s="180"/>
      <c r="O215" s="180"/>
      <c r="P215" s="181">
        <f>SUM(P216:P223)</f>
        <v>0</v>
      </c>
      <c r="Q215" s="180"/>
      <c r="R215" s="181">
        <f>SUM(R216:R223)</f>
        <v>0</v>
      </c>
      <c r="S215" s="180"/>
      <c r="T215" s="182">
        <f>SUM(T216:T223)</f>
        <v>0</v>
      </c>
      <c r="AR215" s="183" t="s">
        <v>82</v>
      </c>
      <c r="AT215" s="184" t="s">
        <v>73</v>
      </c>
      <c r="AU215" s="184" t="s">
        <v>84</v>
      </c>
      <c r="AY215" s="183" t="s">
        <v>138</v>
      </c>
      <c r="BK215" s="185">
        <f>SUM(BK216:BK223)</f>
        <v>0</v>
      </c>
    </row>
    <row r="216" spans="1:65" s="2" customFormat="1" ht="21.75" customHeight="1">
      <c r="A216" s="35"/>
      <c r="B216" s="36"/>
      <c r="C216" s="188" t="s">
        <v>74</v>
      </c>
      <c r="D216" s="188" t="s">
        <v>141</v>
      </c>
      <c r="E216" s="189" t="s">
        <v>1120</v>
      </c>
      <c r="F216" s="190" t="s">
        <v>1121</v>
      </c>
      <c r="G216" s="191" t="s">
        <v>1041</v>
      </c>
      <c r="H216" s="192">
        <v>42</v>
      </c>
      <c r="I216" s="193"/>
      <c r="J216" s="194">
        <f>ROUND(I216*H216,2)</f>
        <v>0</v>
      </c>
      <c r="K216" s="195"/>
      <c r="L216" s="40"/>
      <c r="M216" s="196" t="s">
        <v>1</v>
      </c>
      <c r="N216" s="197" t="s">
        <v>39</v>
      </c>
      <c r="O216" s="72"/>
      <c r="P216" s="198">
        <f>O216*H216</f>
        <v>0</v>
      </c>
      <c r="Q216" s="198">
        <v>0</v>
      </c>
      <c r="R216" s="198">
        <f>Q216*H216</f>
        <v>0</v>
      </c>
      <c r="S216" s="198">
        <v>0</v>
      </c>
      <c r="T216" s="199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00" t="s">
        <v>145</v>
      </c>
      <c r="AT216" s="200" t="s">
        <v>141</v>
      </c>
      <c r="AU216" s="200" t="s">
        <v>139</v>
      </c>
      <c r="AY216" s="18" t="s">
        <v>138</v>
      </c>
      <c r="BE216" s="201">
        <f>IF(N216="základní",J216,0)</f>
        <v>0</v>
      </c>
      <c r="BF216" s="201">
        <f>IF(N216="snížená",J216,0)</f>
        <v>0</v>
      </c>
      <c r="BG216" s="201">
        <f>IF(N216="zákl. přenesená",J216,0)</f>
        <v>0</v>
      </c>
      <c r="BH216" s="201">
        <f>IF(N216="sníž. přenesená",J216,0)</f>
        <v>0</v>
      </c>
      <c r="BI216" s="201">
        <f>IF(N216="nulová",J216,0)</f>
        <v>0</v>
      </c>
      <c r="BJ216" s="18" t="s">
        <v>82</v>
      </c>
      <c r="BK216" s="201">
        <f>ROUND(I216*H216,2)</f>
        <v>0</v>
      </c>
      <c r="BL216" s="18" t="s">
        <v>145</v>
      </c>
      <c r="BM216" s="200" t="s">
        <v>265</v>
      </c>
    </row>
    <row r="217" spans="1:65" s="2" customFormat="1" ht="19.5">
      <c r="A217" s="35"/>
      <c r="B217" s="36"/>
      <c r="C217" s="37"/>
      <c r="D217" s="202" t="s">
        <v>146</v>
      </c>
      <c r="E217" s="37"/>
      <c r="F217" s="203" t="s">
        <v>1121</v>
      </c>
      <c r="G217" s="37"/>
      <c r="H217" s="37"/>
      <c r="I217" s="204"/>
      <c r="J217" s="37"/>
      <c r="K217" s="37"/>
      <c r="L217" s="40"/>
      <c r="M217" s="205"/>
      <c r="N217" s="206"/>
      <c r="O217" s="72"/>
      <c r="P217" s="72"/>
      <c r="Q217" s="72"/>
      <c r="R217" s="72"/>
      <c r="S217" s="72"/>
      <c r="T217" s="73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146</v>
      </c>
      <c r="AU217" s="18" t="s">
        <v>139</v>
      </c>
    </row>
    <row r="218" spans="1:65" s="2" customFormat="1" ht="33" customHeight="1">
      <c r="A218" s="35"/>
      <c r="B218" s="36"/>
      <c r="C218" s="188" t="s">
        <v>74</v>
      </c>
      <c r="D218" s="188" t="s">
        <v>141</v>
      </c>
      <c r="E218" s="189" t="s">
        <v>1122</v>
      </c>
      <c r="F218" s="190" t="s">
        <v>1123</v>
      </c>
      <c r="G218" s="191" t="s">
        <v>1041</v>
      </c>
      <c r="H218" s="192">
        <v>0</v>
      </c>
      <c r="I218" s="193"/>
      <c r="J218" s="194">
        <f>ROUND(I218*H218,2)</f>
        <v>0</v>
      </c>
      <c r="K218" s="195"/>
      <c r="L218" s="40"/>
      <c r="M218" s="196" t="s">
        <v>1</v>
      </c>
      <c r="N218" s="197" t="s">
        <v>39</v>
      </c>
      <c r="O218" s="72"/>
      <c r="P218" s="198">
        <f>O218*H218</f>
        <v>0</v>
      </c>
      <c r="Q218" s="198">
        <v>0</v>
      </c>
      <c r="R218" s="198">
        <f>Q218*H218</f>
        <v>0</v>
      </c>
      <c r="S218" s="198">
        <v>0</v>
      </c>
      <c r="T218" s="199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00" t="s">
        <v>145</v>
      </c>
      <c r="AT218" s="200" t="s">
        <v>141</v>
      </c>
      <c r="AU218" s="200" t="s">
        <v>139</v>
      </c>
      <c r="AY218" s="18" t="s">
        <v>138</v>
      </c>
      <c r="BE218" s="201">
        <f>IF(N218="základní",J218,0)</f>
        <v>0</v>
      </c>
      <c r="BF218" s="201">
        <f>IF(N218="snížená",J218,0)</f>
        <v>0</v>
      </c>
      <c r="BG218" s="201">
        <f>IF(N218="zákl. přenesená",J218,0)</f>
        <v>0</v>
      </c>
      <c r="BH218" s="201">
        <f>IF(N218="sníž. přenesená",J218,0)</f>
        <v>0</v>
      </c>
      <c r="BI218" s="201">
        <f>IF(N218="nulová",J218,0)</f>
        <v>0</v>
      </c>
      <c r="BJ218" s="18" t="s">
        <v>82</v>
      </c>
      <c r="BK218" s="201">
        <f>ROUND(I218*H218,2)</f>
        <v>0</v>
      </c>
      <c r="BL218" s="18" t="s">
        <v>145</v>
      </c>
      <c r="BM218" s="200" t="s">
        <v>269</v>
      </c>
    </row>
    <row r="219" spans="1:65" s="2" customFormat="1" ht="29.25">
      <c r="A219" s="35"/>
      <c r="B219" s="36"/>
      <c r="C219" s="37"/>
      <c r="D219" s="202" t="s">
        <v>146</v>
      </c>
      <c r="E219" s="37"/>
      <c r="F219" s="203" t="s">
        <v>1123</v>
      </c>
      <c r="G219" s="37"/>
      <c r="H219" s="37"/>
      <c r="I219" s="204"/>
      <c r="J219" s="37"/>
      <c r="K219" s="37"/>
      <c r="L219" s="40"/>
      <c r="M219" s="205"/>
      <c r="N219" s="206"/>
      <c r="O219" s="72"/>
      <c r="P219" s="72"/>
      <c r="Q219" s="72"/>
      <c r="R219" s="72"/>
      <c r="S219" s="72"/>
      <c r="T219" s="73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146</v>
      </c>
      <c r="AU219" s="18" t="s">
        <v>139</v>
      </c>
    </row>
    <row r="220" spans="1:65" s="2" customFormat="1" ht="33" customHeight="1">
      <c r="A220" s="35"/>
      <c r="B220" s="36"/>
      <c r="C220" s="188" t="s">
        <v>74</v>
      </c>
      <c r="D220" s="188" t="s">
        <v>141</v>
      </c>
      <c r="E220" s="189" t="s">
        <v>1124</v>
      </c>
      <c r="F220" s="190" t="s">
        <v>1125</v>
      </c>
      <c r="G220" s="191" t="s">
        <v>1041</v>
      </c>
      <c r="H220" s="192">
        <v>0</v>
      </c>
      <c r="I220" s="193"/>
      <c r="J220" s="194">
        <f>ROUND(I220*H220,2)</f>
        <v>0</v>
      </c>
      <c r="K220" s="195"/>
      <c r="L220" s="40"/>
      <c r="M220" s="196" t="s">
        <v>1</v>
      </c>
      <c r="N220" s="197" t="s">
        <v>39</v>
      </c>
      <c r="O220" s="72"/>
      <c r="P220" s="198">
        <f>O220*H220</f>
        <v>0</v>
      </c>
      <c r="Q220" s="198">
        <v>0</v>
      </c>
      <c r="R220" s="198">
        <f>Q220*H220</f>
        <v>0</v>
      </c>
      <c r="S220" s="198">
        <v>0</v>
      </c>
      <c r="T220" s="199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00" t="s">
        <v>145</v>
      </c>
      <c r="AT220" s="200" t="s">
        <v>141</v>
      </c>
      <c r="AU220" s="200" t="s">
        <v>139</v>
      </c>
      <c r="AY220" s="18" t="s">
        <v>138</v>
      </c>
      <c r="BE220" s="201">
        <f>IF(N220="základní",J220,0)</f>
        <v>0</v>
      </c>
      <c r="BF220" s="201">
        <f>IF(N220="snížená",J220,0)</f>
        <v>0</v>
      </c>
      <c r="BG220" s="201">
        <f>IF(N220="zákl. přenesená",J220,0)</f>
        <v>0</v>
      </c>
      <c r="BH220" s="201">
        <f>IF(N220="sníž. přenesená",J220,0)</f>
        <v>0</v>
      </c>
      <c r="BI220" s="201">
        <f>IF(N220="nulová",J220,0)</f>
        <v>0</v>
      </c>
      <c r="BJ220" s="18" t="s">
        <v>82</v>
      </c>
      <c r="BK220" s="201">
        <f>ROUND(I220*H220,2)</f>
        <v>0</v>
      </c>
      <c r="BL220" s="18" t="s">
        <v>145</v>
      </c>
      <c r="BM220" s="200" t="s">
        <v>285</v>
      </c>
    </row>
    <row r="221" spans="1:65" s="2" customFormat="1" ht="29.25">
      <c r="A221" s="35"/>
      <c r="B221" s="36"/>
      <c r="C221" s="37"/>
      <c r="D221" s="202" t="s">
        <v>146</v>
      </c>
      <c r="E221" s="37"/>
      <c r="F221" s="203" t="s">
        <v>1125</v>
      </c>
      <c r="G221" s="37"/>
      <c r="H221" s="37"/>
      <c r="I221" s="204"/>
      <c r="J221" s="37"/>
      <c r="K221" s="37"/>
      <c r="L221" s="40"/>
      <c r="M221" s="205"/>
      <c r="N221" s="206"/>
      <c r="O221" s="72"/>
      <c r="P221" s="72"/>
      <c r="Q221" s="72"/>
      <c r="R221" s="72"/>
      <c r="S221" s="72"/>
      <c r="T221" s="73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8" t="s">
        <v>146</v>
      </c>
      <c r="AU221" s="18" t="s">
        <v>139</v>
      </c>
    </row>
    <row r="222" spans="1:65" s="2" customFormat="1" ht="33" customHeight="1">
      <c r="A222" s="35"/>
      <c r="B222" s="36"/>
      <c r="C222" s="188" t="s">
        <v>74</v>
      </c>
      <c r="D222" s="188" t="s">
        <v>141</v>
      </c>
      <c r="E222" s="189" t="s">
        <v>1126</v>
      </c>
      <c r="F222" s="190" t="s">
        <v>1127</v>
      </c>
      <c r="G222" s="191" t="s">
        <v>1041</v>
      </c>
      <c r="H222" s="192">
        <v>0</v>
      </c>
      <c r="I222" s="193"/>
      <c r="J222" s="194">
        <f>ROUND(I222*H222,2)</f>
        <v>0</v>
      </c>
      <c r="K222" s="195"/>
      <c r="L222" s="40"/>
      <c r="M222" s="196" t="s">
        <v>1</v>
      </c>
      <c r="N222" s="197" t="s">
        <v>39</v>
      </c>
      <c r="O222" s="72"/>
      <c r="P222" s="198">
        <f>O222*H222</f>
        <v>0</v>
      </c>
      <c r="Q222" s="198">
        <v>0</v>
      </c>
      <c r="R222" s="198">
        <f>Q222*H222</f>
        <v>0</v>
      </c>
      <c r="S222" s="198">
        <v>0</v>
      </c>
      <c r="T222" s="199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00" t="s">
        <v>145</v>
      </c>
      <c r="AT222" s="200" t="s">
        <v>141</v>
      </c>
      <c r="AU222" s="200" t="s">
        <v>139</v>
      </c>
      <c r="AY222" s="18" t="s">
        <v>138</v>
      </c>
      <c r="BE222" s="201">
        <f>IF(N222="základní",J222,0)</f>
        <v>0</v>
      </c>
      <c r="BF222" s="201">
        <f>IF(N222="snížená",J222,0)</f>
        <v>0</v>
      </c>
      <c r="BG222" s="201">
        <f>IF(N222="zákl. přenesená",J222,0)</f>
        <v>0</v>
      </c>
      <c r="BH222" s="201">
        <f>IF(N222="sníž. přenesená",J222,0)</f>
        <v>0</v>
      </c>
      <c r="BI222" s="201">
        <f>IF(N222="nulová",J222,0)</f>
        <v>0</v>
      </c>
      <c r="BJ222" s="18" t="s">
        <v>82</v>
      </c>
      <c r="BK222" s="201">
        <f>ROUND(I222*H222,2)</f>
        <v>0</v>
      </c>
      <c r="BL222" s="18" t="s">
        <v>145</v>
      </c>
      <c r="BM222" s="200" t="s">
        <v>290</v>
      </c>
    </row>
    <row r="223" spans="1:65" s="2" customFormat="1" ht="29.25">
      <c r="A223" s="35"/>
      <c r="B223" s="36"/>
      <c r="C223" s="37"/>
      <c r="D223" s="202" t="s">
        <v>146</v>
      </c>
      <c r="E223" s="37"/>
      <c r="F223" s="203" t="s">
        <v>1127</v>
      </c>
      <c r="G223" s="37"/>
      <c r="H223" s="37"/>
      <c r="I223" s="204"/>
      <c r="J223" s="37"/>
      <c r="K223" s="37"/>
      <c r="L223" s="40"/>
      <c r="M223" s="205"/>
      <c r="N223" s="206"/>
      <c r="O223" s="72"/>
      <c r="P223" s="72"/>
      <c r="Q223" s="72"/>
      <c r="R223" s="72"/>
      <c r="S223" s="72"/>
      <c r="T223" s="73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8" t="s">
        <v>146</v>
      </c>
      <c r="AU223" s="18" t="s">
        <v>139</v>
      </c>
    </row>
    <row r="224" spans="1:65" s="12" customFormat="1" ht="20.85" customHeight="1">
      <c r="B224" s="172"/>
      <c r="C224" s="173"/>
      <c r="D224" s="174" t="s">
        <v>73</v>
      </c>
      <c r="E224" s="186" t="s">
        <v>1128</v>
      </c>
      <c r="F224" s="186" t="s">
        <v>1129</v>
      </c>
      <c r="G224" s="173"/>
      <c r="H224" s="173"/>
      <c r="I224" s="176"/>
      <c r="J224" s="187">
        <f>BK224</f>
        <v>0</v>
      </c>
      <c r="K224" s="173"/>
      <c r="L224" s="178"/>
      <c r="M224" s="179"/>
      <c r="N224" s="180"/>
      <c r="O224" s="180"/>
      <c r="P224" s="181">
        <f>SUM(P225:P226)</f>
        <v>0</v>
      </c>
      <c r="Q224" s="180"/>
      <c r="R224" s="181">
        <f>SUM(R225:R226)</f>
        <v>0</v>
      </c>
      <c r="S224" s="180"/>
      <c r="T224" s="182">
        <f>SUM(T225:T226)</f>
        <v>0</v>
      </c>
      <c r="AR224" s="183" t="s">
        <v>82</v>
      </c>
      <c r="AT224" s="184" t="s">
        <v>73</v>
      </c>
      <c r="AU224" s="184" t="s">
        <v>84</v>
      </c>
      <c r="AY224" s="183" t="s">
        <v>138</v>
      </c>
      <c r="BK224" s="185">
        <f>SUM(BK225:BK226)</f>
        <v>0</v>
      </c>
    </row>
    <row r="225" spans="1:65" s="2" customFormat="1" ht="16.5" customHeight="1">
      <c r="A225" s="35"/>
      <c r="B225" s="36"/>
      <c r="C225" s="188" t="s">
        <v>74</v>
      </c>
      <c r="D225" s="188" t="s">
        <v>141</v>
      </c>
      <c r="E225" s="189" t="s">
        <v>1130</v>
      </c>
      <c r="F225" s="190" t="s">
        <v>1131</v>
      </c>
      <c r="G225" s="191" t="s">
        <v>1041</v>
      </c>
      <c r="H225" s="192">
        <v>2</v>
      </c>
      <c r="I225" s="193"/>
      <c r="J225" s="194">
        <f>ROUND(I225*H225,2)</f>
        <v>0</v>
      </c>
      <c r="K225" s="195"/>
      <c r="L225" s="40"/>
      <c r="M225" s="196" t="s">
        <v>1</v>
      </c>
      <c r="N225" s="197" t="s">
        <v>39</v>
      </c>
      <c r="O225" s="72"/>
      <c r="P225" s="198">
        <f>O225*H225</f>
        <v>0</v>
      </c>
      <c r="Q225" s="198">
        <v>0</v>
      </c>
      <c r="R225" s="198">
        <f>Q225*H225</f>
        <v>0</v>
      </c>
      <c r="S225" s="198">
        <v>0</v>
      </c>
      <c r="T225" s="199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00" t="s">
        <v>145</v>
      </c>
      <c r="AT225" s="200" t="s">
        <v>141</v>
      </c>
      <c r="AU225" s="200" t="s">
        <v>139</v>
      </c>
      <c r="AY225" s="18" t="s">
        <v>138</v>
      </c>
      <c r="BE225" s="201">
        <f>IF(N225="základní",J225,0)</f>
        <v>0</v>
      </c>
      <c r="BF225" s="201">
        <f>IF(N225="snížená",J225,0)</f>
        <v>0</v>
      </c>
      <c r="BG225" s="201">
        <f>IF(N225="zákl. přenesená",J225,0)</f>
        <v>0</v>
      </c>
      <c r="BH225" s="201">
        <f>IF(N225="sníž. přenesená",J225,0)</f>
        <v>0</v>
      </c>
      <c r="BI225" s="201">
        <f>IF(N225="nulová",J225,0)</f>
        <v>0</v>
      </c>
      <c r="BJ225" s="18" t="s">
        <v>82</v>
      </c>
      <c r="BK225" s="201">
        <f>ROUND(I225*H225,2)</f>
        <v>0</v>
      </c>
      <c r="BL225" s="18" t="s">
        <v>145</v>
      </c>
      <c r="BM225" s="200" t="s">
        <v>293</v>
      </c>
    </row>
    <row r="226" spans="1:65" s="2" customFormat="1" ht="11.25">
      <c r="A226" s="35"/>
      <c r="B226" s="36"/>
      <c r="C226" s="37"/>
      <c r="D226" s="202" t="s">
        <v>146</v>
      </c>
      <c r="E226" s="37"/>
      <c r="F226" s="203" t="s">
        <v>1131</v>
      </c>
      <c r="G226" s="37"/>
      <c r="H226" s="37"/>
      <c r="I226" s="204"/>
      <c r="J226" s="37"/>
      <c r="K226" s="37"/>
      <c r="L226" s="40"/>
      <c r="M226" s="205"/>
      <c r="N226" s="206"/>
      <c r="O226" s="72"/>
      <c r="P226" s="72"/>
      <c r="Q226" s="72"/>
      <c r="R226" s="72"/>
      <c r="S226" s="72"/>
      <c r="T226" s="73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146</v>
      </c>
      <c r="AU226" s="18" t="s">
        <v>139</v>
      </c>
    </row>
    <row r="227" spans="1:65" s="12" customFormat="1" ht="20.85" customHeight="1">
      <c r="B227" s="172"/>
      <c r="C227" s="173"/>
      <c r="D227" s="174" t="s">
        <v>73</v>
      </c>
      <c r="E227" s="186" t="s">
        <v>1132</v>
      </c>
      <c r="F227" s="186" t="s">
        <v>1133</v>
      </c>
      <c r="G227" s="173"/>
      <c r="H227" s="173"/>
      <c r="I227" s="176"/>
      <c r="J227" s="187">
        <f>BK227</f>
        <v>0</v>
      </c>
      <c r="K227" s="173"/>
      <c r="L227" s="178"/>
      <c r="M227" s="179"/>
      <c r="N227" s="180"/>
      <c r="O227" s="180"/>
      <c r="P227" s="181">
        <f>SUM(P228:P229)</f>
        <v>0</v>
      </c>
      <c r="Q227" s="180"/>
      <c r="R227" s="181">
        <f>SUM(R228:R229)</f>
        <v>0</v>
      </c>
      <c r="S227" s="180"/>
      <c r="T227" s="182">
        <f>SUM(T228:T229)</f>
        <v>0</v>
      </c>
      <c r="AR227" s="183" t="s">
        <v>82</v>
      </c>
      <c r="AT227" s="184" t="s">
        <v>73</v>
      </c>
      <c r="AU227" s="184" t="s">
        <v>84</v>
      </c>
      <c r="AY227" s="183" t="s">
        <v>138</v>
      </c>
      <c r="BK227" s="185">
        <f>SUM(BK228:BK229)</f>
        <v>0</v>
      </c>
    </row>
    <row r="228" spans="1:65" s="2" customFormat="1" ht="16.5" customHeight="1">
      <c r="A228" s="35"/>
      <c r="B228" s="36"/>
      <c r="C228" s="188" t="s">
        <v>74</v>
      </c>
      <c r="D228" s="188" t="s">
        <v>141</v>
      </c>
      <c r="E228" s="189" t="s">
        <v>1134</v>
      </c>
      <c r="F228" s="190" t="s">
        <v>1135</v>
      </c>
      <c r="G228" s="191" t="s">
        <v>1041</v>
      </c>
      <c r="H228" s="192">
        <v>2</v>
      </c>
      <c r="I228" s="193"/>
      <c r="J228" s="194">
        <f>ROUND(I228*H228,2)</f>
        <v>0</v>
      </c>
      <c r="K228" s="195"/>
      <c r="L228" s="40"/>
      <c r="M228" s="196" t="s">
        <v>1</v>
      </c>
      <c r="N228" s="197" t="s">
        <v>39</v>
      </c>
      <c r="O228" s="72"/>
      <c r="P228" s="198">
        <f>O228*H228</f>
        <v>0</v>
      </c>
      <c r="Q228" s="198">
        <v>0</v>
      </c>
      <c r="R228" s="198">
        <f>Q228*H228</f>
        <v>0</v>
      </c>
      <c r="S228" s="198">
        <v>0</v>
      </c>
      <c r="T228" s="199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00" t="s">
        <v>145</v>
      </c>
      <c r="AT228" s="200" t="s">
        <v>141</v>
      </c>
      <c r="AU228" s="200" t="s">
        <v>139</v>
      </c>
      <c r="AY228" s="18" t="s">
        <v>138</v>
      </c>
      <c r="BE228" s="201">
        <f>IF(N228="základní",J228,0)</f>
        <v>0</v>
      </c>
      <c r="BF228" s="201">
        <f>IF(N228="snížená",J228,0)</f>
        <v>0</v>
      </c>
      <c r="BG228" s="201">
        <f>IF(N228="zákl. přenesená",J228,0)</f>
        <v>0</v>
      </c>
      <c r="BH228" s="201">
        <f>IF(N228="sníž. přenesená",J228,0)</f>
        <v>0</v>
      </c>
      <c r="BI228" s="201">
        <f>IF(N228="nulová",J228,0)</f>
        <v>0</v>
      </c>
      <c r="BJ228" s="18" t="s">
        <v>82</v>
      </c>
      <c r="BK228" s="201">
        <f>ROUND(I228*H228,2)</f>
        <v>0</v>
      </c>
      <c r="BL228" s="18" t="s">
        <v>145</v>
      </c>
      <c r="BM228" s="200" t="s">
        <v>297</v>
      </c>
    </row>
    <row r="229" spans="1:65" s="2" customFormat="1" ht="11.25">
      <c r="A229" s="35"/>
      <c r="B229" s="36"/>
      <c r="C229" s="37"/>
      <c r="D229" s="202" t="s">
        <v>146</v>
      </c>
      <c r="E229" s="37"/>
      <c r="F229" s="203" t="s">
        <v>1135</v>
      </c>
      <c r="G229" s="37"/>
      <c r="H229" s="37"/>
      <c r="I229" s="204"/>
      <c r="J229" s="37"/>
      <c r="K229" s="37"/>
      <c r="L229" s="40"/>
      <c r="M229" s="205"/>
      <c r="N229" s="206"/>
      <c r="O229" s="72"/>
      <c r="P229" s="72"/>
      <c r="Q229" s="72"/>
      <c r="R229" s="72"/>
      <c r="S229" s="72"/>
      <c r="T229" s="73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146</v>
      </c>
      <c r="AU229" s="18" t="s">
        <v>139</v>
      </c>
    </row>
    <row r="230" spans="1:65" s="12" customFormat="1" ht="20.85" customHeight="1">
      <c r="B230" s="172"/>
      <c r="C230" s="173"/>
      <c r="D230" s="174" t="s">
        <v>73</v>
      </c>
      <c r="E230" s="186" t="s">
        <v>1136</v>
      </c>
      <c r="F230" s="186" t="s">
        <v>1137</v>
      </c>
      <c r="G230" s="173"/>
      <c r="H230" s="173"/>
      <c r="I230" s="176"/>
      <c r="J230" s="187">
        <f>BK230</f>
        <v>0</v>
      </c>
      <c r="K230" s="173"/>
      <c r="L230" s="178"/>
      <c r="M230" s="179"/>
      <c r="N230" s="180"/>
      <c r="O230" s="180"/>
      <c r="P230" s="181">
        <f>SUM(P231:P232)</f>
        <v>0</v>
      </c>
      <c r="Q230" s="180"/>
      <c r="R230" s="181">
        <f>SUM(R231:R232)</f>
        <v>0</v>
      </c>
      <c r="S230" s="180"/>
      <c r="T230" s="182">
        <f>SUM(T231:T232)</f>
        <v>0</v>
      </c>
      <c r="AR230" s="183" t="s">
        <v>82</v>
      </c>
      <c r="AT230" s="184" t="s">
        <v>73</v>
      </c>
      <c r="AU230" s="184" t="s">
        <v>84</v>
      </c>
      <c r="AY230" s="183" t="s">
        <v>138</v>
      </c>
      <c r="BK230" s="185">
        <f>SUM(BK231:BK232)</f>
        <v>0</v>
      </c>
    </row>
    <row r="231" spans="1:65" s="2" customFormat="1" ht="16.5" customHeight="1">
      <c r="A231" s="35"/>
      <c r="B231" s="36"/>
      <c r="C231" s="188" t="s">
        <v>74</v>
      </c>
      <c r="D231" s="188" t="s">
        <v>141</v>
      </c>
      <c r="E231" s="189" t="s">
        <v>1138</v>
      </c>
      <c r="F231" s="190" t="s">
        <v>1139</v>
      </c>
      <c r="G231" s="191" t="s">
        <v>1041</v>
      </c>
      <c r="H231" s="192">
        <v>1</v>
      </c>
      <c r="I231" s="193"/>
      <c r="J231" s="194">
        <f>ROUND(I231*H231,2)</f>
        <v>0</v>
      </c>
      <c r="K231" s="195"/>
      <c r="L231" s="40"/>
      <c r="M231" s="196" t="s">
        <v>1</v>
      </c>
      <c r="N231" s="197" t="s">
        <v>39</v>
      </c>
      <c r="O231" s="72"/>
      <c r="P231" s="198">
        <f>O231*H231</f>
        <v>0</v>
      </c>
      <c r="Q231" s="198">
        <v>0</v>
      </c>
      <c r="R231" s="198">
        <f>Q231*H231</f>
        <v>0</v>
      </c>
      <c r="S231" s="198">
        <v>0</v>
      </c>
      <c r="T231" s="199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00" t="s">
        <v>145</v>
      </c>
      <c r="AT231" s="200" t="s">
        <v>141</v>
      </c>
      <c r="AU231" s="200" t="s">
        <v>139</v>
      </c>
      <c r="AY231" s="18" t="s">
        <v>138</v>
      </c>
      <c r="BE231" s="201">
        <f>IF(N231="základní",J231,0)</f>
        <v>0</v>
      </c>
      <c r="BF231" s="201">
        <f>IF(N231="snížená",J231,0)</f>
        <v>0</v>
      </c>
      <c r="BG231" s="201">
        <f>IF(N231="zákl. přenesená",J231,0)</f>
        <v>0</v>
      </c>
      <c r="BH231" s="201">
        <f>IF(N231="sníž. přenesená",J231,0)</f>
        <v>0</v>
      </c>
      <c r="BI231" s="201">
        <f>IF(N231="nulová",J231,0)</f>
        <v>0</v>
      </c>
      <c r="BJ231" s="18" t="s">
        <v>82</v>
      </c>
      <c r="BK231" s="201">
        <f>ROUND(I231*H231,2)</f>
        <v>0</v>
      </c>
      <c r="BL231" s="18" t="s">
        <v>145</v>
      </c>
      <c r="BM231" s="200" t="s">
        <v>300</v>
      </c>
    </row>
    <row r="232" spans="1:65" s="2" customFormat="1" ht="11.25">
      <c r="A232" s="35"/>
      <c r="B232" s="36"/>
      <c r="C232" s="37"/>
      <c r="D232" s="202" t="s">
        <v>146</v>
      </c>
      <c r="E232" s="37"/>
      <c r="F232" s="203" t="s">
        <v>1139</v>
      </c>
      <c r="G232" s="37"/>
      <c r="H232" s="37"/>
      <c r="I232" s="204"/>
      <c r="J232" s="37"/>
      <c r="K232" s="37"/>
      <c r="L232" s="40"/>
      <c r="M232" s="205"/>
      <c r="N232" s="206"/>
      <c r="O232" s="72"/>
      <c r="P232" s="72"/>
      <c r="Q232" s="72"/>
      <c r="R232" s="72"/>
      <c r="S232" s="72"/>
      <c r="T232" s="73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8" t="s">
        <v>146</v>
      </c>
      <c r="AU232" s="18" t="s">
        <v>139</v>
      </c>
    </row>
    <row r="233" spans="1:65" s="12" customFormat="1" ht="22.9" customHeight="1">
      <c r="B233" s="172"/>
      <c r="C233" s="173"/>
      <c r="D233" s="174" t="s">
        <v>73</v>
      </c>
      <c r="E233" s="186" t="s">
        <v>1140</v>
      </c>
      <c r="F233" s="186" t="s">
        <v>1141</v>
      </c>
      <c r="G233" s="173"/>
      <c r="H233" s="173"/>
      <c r="I233" s="176"/>
      <c r="J233" s="187">
        <f>BK233</f>
        <v>0</v>
      </c>
      <c r="K233" s="173"/>
      <c r="L233" s="178"/>
      <c r="M233" s="179"/>
      <c r="N233" s="180"/>
      <c r="O233" s="180"/>
      <c r="P233" s="181">
        <f>P234</f>
        <v>0</v>
      </c>
      <c r="Q233" s="180"/>
      <c r="R233" s="181">
        <f>R234</f>
        <v>0</v>
      </c>
      <c r="S233" s="180"/>
      <c r="T233" s="182">
        <f>T234</f>
        <v>0</v>
      </c>
      <c r="AR233" s="183" t="s">
        <v>82</v>
      </c>
      <c r="AT233" s="184" t="s">
        <v>73</v>
      </c>
      <c r="AU233" s="184" t="s">
        <v>82</v>
      </c>
      <c r="AY233" s="183" t="s">
        <v>138</v>
      </c>
      <c r="BK233" s="185">
        <f>BK234</f>
        <v>0</v>
      </c>
    </row>
    <row r="234" spans="1:65" s="12" customFormat="1" ht="20.85" customHeight="1">
      <c r="B234" s="172"/>
      <c r="C234" s="173"/>
      <c r="D234" s="174" t="s">
        <v>73</v>
      </c>
      <c r="E234" s="186" t="s">
        <v>1142</v>
      </c>
      <c r="F234" s="186" t="s">
        <v>1143</v>
      </c>
      <c r="G234" s="173"/>
      <c r="H234" s="173"/>
      <c r="I234" s="176"/>
      <c r="J234" s="187">
        <f>BK234</f>
        <v>0</v>
      </c>
      <c r="K234" s="173"/>
      <c r="L234" s="178"/>
      <c r="M234" s="179"/>
      <c r="N234" s="180"/>
      <c r="O234" s="180"/>
      <c r="P234" s="181">
        <f>SUM(P235:P236)</f>
        <v>0</v>
      </c>
      <c r="Q234" s="180"/>
      <c r="R234" s="181">
        <f>SUM(R235:R236)</f>
        <v>0</v>
      </c>
      <c r="S234" s="180"/>
      <c r="T234" s="182">
        <f>SUM(T235:T236)</f>
        <v>0</v>
      </c>
      <c r="AR234" s="183" t="s">
        <v>82</v>
      </c>
      <c r="AT234" s="184" t="s">
        <v>73</v>
      </c>
      <c r="AU234" s="184" t="s">
        <v>84</v>
      </c>
      <c r="AY234" s="183" t="s">
        <v>138</v>
      </c>
      <c r="BK234" s="185">
        <f>SUM(BK235:BK236)</f>
        <v>0</v>
      </c>
    </row>
    <row r="235" spans="1:65" s="2" customFormat="1" ht="33" customHeight="1">
      <c r="A235" s="35"/>
      <c r="B235" s="36"/>
      <c r="C235" s="188" t="s">
        <v>74</v>
      </c>
      <c r="D235" s="188" t="s">
        <v>141</v>
      </c>
      <c r="E235" s="189" t="s">
        <v>1144</v>
      </c>
      <c r="F235" s="190" t="s">
        <v>1145</v>
      </c>
      <c r="G235" s="191" t="s">
        <v>1041</v>
      </c>
      <c r="H235" s="192">
        <v>11</v>
      </c>
      <c r="I235" s="193"/>
      <c r="J235" s="194">
        <f>ROUND(I235*H235,2)</f>
        <v>0</v>
      </c>
      <c r="K235" s="195"/>
      <c r="L235" s="40"/>
      <c r="M235" s="196" t="s">
        <v>1</v>
      </c>
      <c r="N235" s="197" t="s">
        <v>39</v>
      </c>
      <c r="O235" s="72"/>
      <c r="P235" s="198">
        <f>O235*H235</f>
        <v>0</v>
      </c>
      <c r="Q235" s="198">
        <v>0</v>
      </c>
      <c r="R235" s="198">
        <f>Q235*H235</f>
        <v>0</v>
      </c>
      <c r="S235" s="198">
        <v>0</v>
      </c>
      <c r="T235" s="199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00" t="s">
        <v>145</v>
      </c>
      <c r="AT235" s="200" t="s">
        <v>141</v>
      </c>
      <c r="AU235" s="200" t="s">
        <v>139</v>
      </c>
      <c r="AY235" s="18" t="s">
        <v>138</v>
      </c>
      <c r="BE235" s="201">
        <f>IF(N235="základní",J235,0)</f>
        <v>0</v>
      </c>
      <c r="BF235" s="201">
        <f>IF(N235="snížená",J235,0)</f>
        <v>0</v>
      </c>
      <c r="BG235" s="201">
        <f>IF(N235="zákl. přenesená",J235,0)</f>
        <v>0</v>
      </c>
      <c r="BH235" s="201">
        <f>IF(N235="sníž. přenesená",J235,0)</f>
        <v>0</v>
      </c>
      <c r="BI235" s="201">
        <f>IF(N235="nulová",J235,0)</f>
        <v>0</v>
      </c>
      <c r="BJ235" s="18" t="s">
        <v>82</v>
      </c>
      <c r="BK235" s="201">
        <f>ROUND(I235*H235,2)</f>
        <v>0</v>
      </c>
      <c r="BL235" s="18" t="s">
        <v>145</v>
      </c>
      <c r="BM235" s="200" t="s">
        <v>308</v>
      </c>
    </row>
    <row r="236" spans="1:65" s="2" customFormat="1" ht="19.5">
      <c r="A236" s="35"/>
      <c r="B236" s="36"/>
      <c r="C236" s="37"/>
      <c r="D236" s="202" t="s">
        <v>146</v>
      </c>
      <c r="E236" s="37"/>
      <c r="F236" s="203" t="s">
        <v>1145</v>
      </c>
      <c r="G236" s="37"/>
      <c r="H236" s="37"/>
      <c r="I236" s="204"/>
      <c r="J236" s="37"/>
      <c r="K236" s="37"/>
      <c r="L236" s="40"/>
      <c r="M236" s="205"/>
      <c r="N236" s="206"/>
      <c r="O236" s="72"/>
      <c r="P236" s="72"/>
      <c r="Q236" s="72"/>
      <c r="R236" s="72"/>
      <c r="S236" s="72"/>
      <c r="T236" s="73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8" t="s">
        <v>146</v>
      </c>
      <c r="AU236" s="18" t="s">
        <v>139</v>
      </c>
    </row>
    <row r="237" spans="1:65" s="12" customFormat="1" ht="22.9" customHeight="1">
      <c r="B237" s="172"/>
      <c r="C237" s="173"/>
      <c r="D237" s="174" t="s">
        <v>73</v>
      </c>
      <c r="E237" s="186" t="s">
        <v>1146</v>
      </c>
      <c r="F237" s="186" t="s">
        <v>1147</v>
      </c>
      <c r="G237" s="173"/>
      <c r="H237" s="173"/>
      <c r="I237" s="176"/>
      <c r="J237" s="187">
        <f>BK237</f>
        <v>0</v>
      </c>
      <c r="K237" s="173"/>
      <c r="L237" s="178"/>
      <c r="M237" s="179"/>
      <c r="N237" s="180"/>
      <c r="O237" s="180"/>
      <c r="P237" s="181">
        <f>P238+P249+P252+P259+P262</f>
        <v>0</v>
      </c>
      <c r="Q237" s="180"/>
      <c r="R237" s="181">
        <f>R238+R249+R252+R259+R262</f>
        <v>0</v>
      </c>
      <c r="S237" s="180"/>
      <c r="T237" s="182">
        <f>T238+T249+T252+T259+T262</f>
        <v>0</v>
      </c>
      <c r="AR237" s="183" t="s">
        <v>82</v>
      </c>
      <c r="AT237" s="184" t="s">
        <v>73</v>
      </c>
      <c r="AU237" s="184" t="s">
        <v>82</v>
      </c>
      <c r="AY237" s="183" t="s">
        <v>138</v>
      </c>
      <c r="BK237" s="185">
        <f>BK238+BK249+BK252+BK259+BK262</f>
        <v>0</v>
      </c>
    </row>
    <row r="238" spans="1:65" s="12" customFormat="1" ht="20.85" customHeight="1">
      <c r="B238" s="172"/>
      <c r="C238" s="173"/>
      <c r="D238" s="174" t="s">
        <v>73</v>
      </c>
      <c r="E238" s="186" t="s">
        <v>1148</v>
      </c>
      <c r="F238" s="186" t="s">
        <v>1149</v>
      </c>
      <c r="G238" s="173"/>
      <c r="H238" s="173"/>
      <c r="I238" s="176"/>
      <c r="J238" s="187">
        <f>BK238</f>
        <v>0</v>
      </c>
      <c r="K238" s="173"/>
      <c r="L238" s="178"/>
      <c r="M238" s="179"/>
      <c r="N238" s="180"/>
      <c r="O238" s="180"/>
      <c r="P238" s="181">
        <f>SUM(P239:P248)</f>
        <v>0</v>
      </c>
      <c r="Q238" s="180"/>
      <c r="R238" s="181">
        <f>SUM(R239:R248)</f>
        <v>0</v>
      </c>
      <c r="S238" s="180"/>
      <c r="T238" s="182">
        <f>SUM(T239:T248)</f>
        <v>0</v>
      </c>
      <c r="AR238" s="183" t="s">
        <v>82</v>
      </c>
      <c r="AT238" s="184" t="s">
        <v>73</v>
      </c>
      <c r="AU238" s="184" t="s">
        <v>84</v>
      </c>
      <c r="AY238" s="183" t="s">
        <v>138</v>
      </c>
      <c r="BK238" s="185">
        <f>SUM(BK239:BK248)</f>
        <v>0</v>
      </c>
    </row>
    <row r="239" spans="1:65" s="2" customFormat="1" ht="16.5" customHeight="1">
      <c r="A239" s="35"/>
      <c r="B239" s="36"/>
      <c r="C239" s="188" t="s">
        <v>74</v>
      </c>
      <c r="D239" s="188" t="s">
        <v>141</v>
      </c>
      <c r="E239" s="189" t="s">
        <v>1150</v>
      </c>
      <c r="F239" s="190" t="s">
        <v>1151</v>
      </c>
      <c r="G239" s="191" t="s">
        <v>1041</v>
      </c>
      <c r="H239" s="192">
        <v>50</v>
      </c>
      <c r="I239" s="193"/>
      <c r="J239" s="194">
        <f>ROUND(I239*H239,2)</f>
        <v>0</v>
      </c>
      <c r="K239" s="195"/>
      <c r="L239" s="40"/>
      <c r="M239" s="196" t="s">
        <v>1</v>
      </c>
      <c r="N239" s="197" t="s">
        <v>39</v>
      </c>
      <c r="O239" s="72"/>
      <c r="P239" s="198">
        <f>O239*H239</f>
        <v>0</v>
      </c>
      <c r="Q239" s="198">
        <v>0</v>
      </c>
      <c r="R239" s="198">
        <f>Q239*H239</f>
        <v>0</v>
      </c>
      <c r="S239" s="198">
        <v>0</v>
      </c>
      <c r="T239" s="199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00" t="s">
        <v>145</v>
      </c>
      <c r="AT239" s="200" t="s">
        <v>141</v>
      </c>
      <c r="AU239" s="200" t="s">
        <v>139</v>
      </c>
      <c r="AY239" s="18" t="s">
        <v>138</v>
      </c>
      <c r="BE239" s="201">
        <f>IF(N239="základní",J239,0)</f>
        <v>0</v>
      </c>
      <c r="BF239" s="201">
        <f>IF(N239="snížená",J239,0)</f>
        <v>0</v>
      </c>
      <c r="BG239" s="201">
        <f>IF(N239="zákl. přenesená",J239,0)</f>
        <v>0</v>
      </c>
      <c r="BH239" s="201">
        <f>IF(N239="sníž. přenesená",J239,0)</f>
        <v>0</v>
      </c>
      <c r="BI239" s="201">
        <f>IF(N239="nulová",J239,0)</f>
        <v>0</v>
      </c>
      <c r="BJ239" s="18" t="s">
        <v>82</v>
      </c>
      <c r="BK239" s="201">
        <f>ROUND(I239*H239,2)</f>
        <v>0</v>
      </c>
      <c r="BL239" s="18" t="s">
        <v>145</v>
      </c>
      <c r="BM239" s="200" t="s">
        <v>313</v>
      </c>
    </row>
    <row r="240" spans="1:65" s="2" customFormat="1" ht="11.25">
      <c r="A240" s="35"/>
      <c r="B240" s="36"/>
      <c r="C240" s="37"/>
      <c r="D240" s="202" t="s">
        <v>146</v>
      </c>
      <c r="E240" s="37"/>
      <c r="F240" s="203" t="s">
        <v>1151</v>
      </c>
      <c r="G240" s="37"/>
      <c r="H240" s="37"/>
      <c r="I240" s="204"/>
      <c r="J240" s="37"/>
      <c r="K240" s="37"/>
      <c r="L240" s="40"/>
      <c r="M240" s="205"/>
      <c r="N240" s="206"/>
      <c r="O240" s="72"/>
      <c r="P240" s="72"/>
      <c r="Q240" s="72"/>
      <c r="R240" s="72"/>
      <c r="S240" s="72"/>
      <c r="T240" s="73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8" t="s">
        <v>146</v>
      </c>
      <c r="AU240" s="18" t="s">
        <v>139</v>
      </c>
    </row>
    <row r="241" spans="1:65" s="2" customFormat="1" ht="16.5" customHeight="1">
      <c r="A241" s="35"/>
      <c r="B241" s="36"/>
      <c r="C241" s="188" t="s">
        <v>74</v>
      </c>
      <c r="D241" s="188" t="s">
        <v>141</v>
      </c>
      <c r="E241" s="189" t="s">
        <v>1152</v>
      </c>
      <c r="F241" s="190" t="s">
        <v>1153</v>
      </c>
      <c r="G241" s="191" t="s">
        <v>1041</v>
      </c>
      <c r="H241" s="192">
        <v>12</v>
      </c>
      <c r="I241" s="193"/>
      <c r="J241" s="194">
        <f>ROUND(I241*H241,2)</f>
        <v>0</v>
      </c>
      <c r="K241" s="195"/>
      <c r="L241" s="40"/>
      <c r="M241" s="196" t="s">
        <v>1</v>
      </c>
      <c r="N241" s="197" t="s">
        <v>39</v>
      </c>
      <c r="O241" s="72"/>
      <c r="P241" s="198">
        <f>O241*H241</f>
        <v>0</v>
      </c>
      <c r="Q241" s="198">
        <v>0</v>
      </c>
      <c r="R241" s="198">
        <f>Q241*H241</f>
        <v>0</v>
      </c>
      <c r="S241" s="198">
        <v>0</v>
      </c>
      <c r="T241" s="199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00" t="s">
        <v>145</v>
      </c>
      <c r="AT241" s="200" t="s">
        <v>141</v>
      </c>
      <c r="AU241" s="200" t="s">
        <v>139</v>
      </c>
      <c r="AY241" s="18" t="s">
        <v>138</v>
      </c>
      <c r="BE241" s="201">
        <f>IF(N241="základní",J241,0)</f>
        <v>0</v>
      </c>
      <c r="BF241" s="201">
        <f>IF(N241="snížená",J241,0)</f>
        <v>0</v>
      </c>
      <c r="BG241" s="201">
        <f>IF(N241="zákl. přenesená",J241,0)</f>
        <v>0</v>
      </c>
      <c r="BH241" s="201">
        <f>IF(N241="sníž. přenesená",J241,0)</f>
        <v>0</v>
      </c>
      <c r="BI241" s="201">
        <f>IF(N241="nulová",J241,0)</f>
        <v>0</v>
      </c>
      <c r="BJ241" s="18" t="s">
        <v>82</v>
      </c>
      <c r="BK241" s="201">
        <f>ROUND(I241*H241,2)</f>
        <v>0</v>
      </c>
      <c r="BL241" s="18" t="s">
        <v>145</v>
      </c>
      <c r="BM241" s="200" t="s">
        <v>319</v>
      </c>
    </row>
    <row r="242" spans="1:65" s="2" customFormat="1" ht="11.25">
      <c r="A242" s="35"/>
      <c r="B242" s="36"/>
      <c r="C242" s="37"/>
      <c r="D242" s="202" t="s">
        <v>146</v>
      </c>
      <c r="E242" s="37"/>
      <c r="F242" s="203" t="s">
        <v>1153</v>
      </c>
      <c r="G242" s="37"/>
      <c r="H242" s="37"/>
      <c r="I242" s="204"/>
      <c r="J242" s="37"/>
      <c r="K242" s="37"/>
      <c r="L242" s="40"/>
      <c r="M242" s="205"/>
      <c r="N242" s="206"/>
      <c r="O242" s="72"/>
      <c r="P242" s="72"/>
      <c r="Q242" s="72"/>
      <c r="R242" s="72"/>
      <c r="S242" s="72"/>
      <c r="T242" s="73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8" t="s">
        <v>146</v>
      </c>
      <c r="AU242" s="18" t="s">
        <v>139</v>
      </c>
    </row>
    <row r="243" spans="1:65" s="2" customFormat="1" ht="16.5" customHeight="1">
      <c r="A243" s="35"/>
      <c r="B243" s="36"/>
      <c r="C243" s="188" t="s">
        <v>74</v>
      </c>
      <c r="D243" s="188" t="s">
        <v>141</v>
      </c>
      <c r="E243" s="189" t="s">
        <v>1154</v>
      </c>
      <c r="F243" s="190" t="s">
        <v>1155</v>
      </c>
      <c r="G243" s="191" t="s">
        <v>1041</v>
      </c>
      <c r="H243" s="192">
        <v>10</v>
      </c>
      <c r="I243" s="193"/>
      <c r="J243" s="194">
        <f>ROUND(I243*H243,2)</f>
        <v>0</v>
      </c>
      <c r="K243" s="195"/>
      <c r="L243" s="40"/>
      <c r="M243" s="196" t="s">
        <v>1</v>
      </c>
      <c r="N243" s="197" t="s">
        <v>39</v>
      </c>
      <c r="O243" s="72"/>
      <c r="P243" s="198">
        <f>O243*H243</f>
        <v>0</v>
      </c>
      <c r="Q243" s="198">
        <v>0</v>
      </c>
      <c r="R243" s="198">
        <f>Q243*H243</f>
        <v>0</v>
      </c>
      <c r="S243" s="198">
        <v>0</v>
      </c>
      <c r="T243" s="199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00" t="s">
        <v>145</v>
      </c>
      <c r="AT243" s="200" t="s">
        <v>141</v>
      </c>
      <c r="AU243" s="200" t="s">
        <v>139</v>
      </c>
      <c r="AY243" s="18" t="s">
        <v>138</v>
      </c>
      <c r="BE243" s="201">
        <f>IF(N243="základní",J243,0)</f>
        <v>0</v>
      </c>
      <c r="BF243" s="201">
        <f>IF(N243="snížená",J243,0)</f>
        <v>0</v>
      </c>
      <c r="BG243" s="201">
        <f>IF(N243="zákl. přenesená",J243,0)</f>
        <v>0</v>
      </c>
      <c r="BH243" s="201">
        <f>IF(N243="sníž. přenesená",J243,0)</f>
        <v>0</v>
      </c>
      <c r="BI243" s="201">
        <f>IF(N243="nulová",J243,0)</f>
        <v>0</v>
      </c>
      <c r="BJ243" s="18" t="s">
        <v>82</v>
      </c>
      <c r="BK243" s="201">
        <f>ROUND(I243*H243,2)</f>
        <v>0</v>
      </c>
      <c r="BL243" s="18" t="s">
        <v>145</v>
      </c>
      <c r="BM243" s="200" t="s">
        <v>324</v>
      </c>
    </row>
    <row r="244" spans="1:65" s="2" customFormat="1" ht="11.25">
      <c r="A244" s="35"/>
      <c r="B244" s="36"/>
      <c r="C244" s="37"/>
      <c r="D244" s="202" t="s">
        <v>146</v>
      </c>
      <c r="E244" s="37"/>
      <c r="F244" s="203" t="s">
        <v>1155</v>
      </c>
      <c r="G244" s="37"/>
      <c r="H244" s="37"/>
      <c r="I244" s="204"/>
      <c r="J244" s="37"/>
      <c r="K244" s="37"/>
      <c r="L244" s="40"/>
      <c r="M244" s="205"/>
      <c r="N244" s="206"/>
      <c r="O244" s="72"/>
      <c r="P244" s="72"/>
      <c r="Q244" s="72"/>
      <c r="R244" s="72"/>
      <c r="S244" s="72"/>
      <c r="T244" s="73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8" t="s">
        <v>146</v>
      </c>
      <c r="AU244" s="18" t="s">
        <v>139</v>
      </c>
    </row>
    <row r="245" spans="1:65" s="2" customFormat="1" ht="16.5" customHeight="1">
      <c r="A245" s="35"/>
      <c r="B245" s="36"/>
      <c r="C245" s="188" t="s">
        <v>74</v>
      </c>
      <c r="D245" s="188" t="s">
        <v>141</v>
      </c>
      <c r="E245" s="189" t="s">
        <v>1156</v>
      </c>
      <c r="F245" s="190" t="s">
        <v>1157</v>
      </c>
      <c r="G245" s="191" t="s">
        <v>1041</v>
      </c>
      <c r="H245" s="192">
        <v>1</v>
      </c>
      <c r="I245" s="193"/>
      <c r="J245" s="194">
        <f>ROUND(I245*H245,2)</f>
        <v>0</v>
      </c>
      <c r="K245" s="195"/>
      <c r="L245" s="40"/>
      <c r="M245" s="196" t="s">
        <v>1</v>
      </c>
      <c r="N245" s="197" t="s">
        <v>39</v>
      </c>
      <c r="O245" s="72"/>
      <c r="P245" s="198">
        <f>O245*H245</f>
        <v>0</v>
      </c>
      <c r="Q245" s="198">
        <v>0</v>
      </c>
      <c r="R245" s="198">
        <f>Q245*H245</f>
        <v>0</v>
      </c>
      <c r="S245" s="198">
        <v>0</v>
      </c>
      <c r="T245" s="199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00" t="s">
        <v>145</v>
      </c>
      <c r="AT245" s="200" t="s">
        <v>141</v>
      </c>
      <c r="AU245" s="200" t="s">
        <v>139</v>
      </c>
      <c r="AY245" s="18" t="s">
        <v>138</v>
      </c>
      <c r="BE245" s="201">
        <f>IF(N245="základní",J245,0)</f>
        <v>0</v>
      </c>
      <c r="BF245" s="201">
        <f>IF(N245="snížená",J245,0)</f>
        <v>0</v>
      </c>
      <c r="BG245" s="201">
        <f>IF(N245="zákl. přenesená",J245,0)</f>
        <v>0</v>
      </c>
      <c r="BH245" s="201">
        <f>IF(N245="sníž. přenesená",J245,0)</f>
        <v>0</v>
      </c>
      <c r="BI245" s="201">
        <f>IF(N245="nulová",J245,0)</f>
        <v>0</v>
      </c>
      <c r="BJ245" s="18" t="s">
        <v>82</v>
      </c>
      <c r="BK245" s="201">
        <f>ROUND(I245*H245,2)</f>
        <v>0</v>
      </c>
      <c r="BL245" s="18" t="s">
        <v>145</v>
      </c>
      <c r="BM245" s="200" t="s">
        <v>328</v>
      </c>
    </row>
    <row r="246" spans="1:65" s="2" customFormat="1" ht="11.25">
      <c r="A246" s="35"/>
      <c r="B246" s="36"/>
      <c r="C246" s="37"/>
      <c r="D246" s="202" t="s">
        <v>146</v>
      </c>
      <c r="E246" s="37"/>
      <c r="F246" s="203" t="s">
        <v>1157</v>
      </c>
      <c r="G246" s="37"/>
      <c r="H246" s="37"/>
      <c r="I246" s="204"/>
      <c r="J246" s="37"/>
      <c r="K246" s="37"/>
      <c r="L246" s="40"/>
      <c r="M246" s="205"/>
      <c r="N246" s="206"/>
      <c r="O246" s="72"/>
      <c r="P246" s="72"/>
      <c r="Q246" s="72"/>
      <c r="R246" s="72"/>
      <c r="S246" s="72"/>
      <c r="T246" s="73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T246" s="18" t="s">
        <v>146</v>
      </c>
      <c r="AU246" s="18" t="s">
        <v>139</v>
      </c>
    </row>
    <row r="247" spans="1:65" s="2" customFormat="1" ht="16.5" customHeight="1">
      <c r="A247" s="35"/>
      <c r="B247" s="36"/>
      <c r="C247" s="188" t="s">
        <v>74</v>
      </c>
      <c r="D247" s="188" t="s">
        <v>141</v>
      </c>
      <c r="E247" s="189" t="s">
        <v>1158</v>
      </c>
      <c r="F247" s="190" t="s">
        <v>1159</v>
      </c>
      <c r="G247" s="191" t="s">
        <v>1041</v>
      </c>
      <c r="H247" s="192">
        <v>1</v>
      </c>
      <c r="I247" s="193"/>
      <c r="J247" s="194">
        <f>ROUND(I247*H247,2)</f>
        <v>0</v>
      </c>
      <c r="K247" s="195"/>
      <c r="L247" s="40"/>
      <c r="M247" s="196" t="s">
        <v>1</v>
      </c>
      <c r="N247" s="197" t="s">
        <v>39</v>
      </c>
      <c r="O247" s="72"/>
      <c r="P247" s="198">
        <f>O247*H247</f>
        <v>0</v>
      </c>
      <c r="Q247" s="198">
        <v>0</v>
      </c>
      <c r="R247" s="198">
        <f>Q247*H247</f>
        <v>0</v>
      </c>
      <c r="S247" s="198">
        <v>0</v>
      </c>
      <c r="T247" s="199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00" t="s">
        <v>145</v>
      </c>
      <c r="AT247" s="200" t="s">
        <v>141</v>
      </c>
      <c r="AU247" s="200" t="s">
        <v>139</v>
      </c>
      <c r="AY247" s="18" t="s">
        <v>138</v>
      </c>
      <c r="BE247" s="201">
        <f>IF(N247="základní",J247,0)</f>
        <v>0</v>
      </c>
      <c r="BF247" s="201">
        <f>IF(N247="snížená",J247,0)</f>
        <v>0</v>
      </c>
      <c r="BG247" s="201">
        <f>IF(N247="zákl. přenesená",J247,0)</f>
        <v>0</v>
      </c>
      <c r="BH247" s="201">
        <f>IF(N247="sníž. přenesená",J247,0)</f>
        <v>0</v>
      </c>
      <c r="BI247" s="201">
        <f>IF(N247="nulová",J247,0)</f>
        <v>0</v>
      </c>
      <c r="BJ247" s="18" t="s">
        <v>82</v>
      </c>
      <c r="BK247" s="201">
        <f>ROUND(I247*H247,2)</f>
        <v>0</v>
      </c>
      <c r="BL247" s="18" t="s">
        <v>145</v>
      </c>
      <c r="BM247" s="200" t="s">
        <v>331</v>
      </c>
    </row>
    <row r="248" spans="1:65" s="2" customFormat="1" ht="11.25">
      <c r="A248" s="35"/>
      <c r="B248" s="36"/>
      <c r="C248" s="37"/>
      <c r="D248" s="202" t="s">
        <v>146</v>
      </c>
      <c r="E248" s="37"/>
      <c r="F248" s="203" t="s">
        <v>1159</v>
      </c>
      <c r="G248" s="37"/>
      <c r="H248" s="37"/>
      <c r="I248" s="204"/>
      <c r="J248" s="37"/>
      <c r="K248" s="37"/>
      <c r="L248" s="40"/>
      <c r="M248" s="205"/>
      <c r="N248" s="206"/>
      <c r="O248" s="72"/>
      <c r="P248" s="72"/>
      <c r="Q248" s="72"/>
      <c r="R248" s="72"/>
      <c r="S248" s="72"/>
      <c r="T248" s="73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8" t="s">
        <v>146</v>
      </c>
      <c r="AU248" s="18" t="s">
        <v>139</v>
      </c>
    </row>
    <row r="249" spans="1:65" s="12" customFormat="1" ht="20.85" customHeight="1">
      <c r="B249" s="172"/>
      <c r="C249" s="173"/>
      <c r="D249" s="174" t="s">
        <v>73</v>
      </c>
      <c r="E249" s="186" t="s">
        <v>1160</v>
      </c>
      <c r="F249" s="186" t="s">
        <v>1161</v>
      </c>
      <c r="G249" s="173"/>
      <c r="H249" s="173"/>
      <c r="I249" s="176"/>
      <c r="J249" s="187">
        <f>BK249</f>
        <v>0</v>
      </c>
      <c r="K249" s="173"/>
      <c r="L249" s="178"/>
      <c r="M249" s="179"/>
      <c r="N249" s="180"/>
      <c r="O249" s="180"/>
      <c r="P249" s="181">
        <f>SUM(P250:P251)</f>
        <v>0</v>
      </c>
      <c r="Q249" s="180"/>
      <c r="R249" s="181">
        <f>SUM(R250:R251)</f>
        <v>0</v>
      </c>
      <c r="S249" s="180"/>
      <c r="T249" s="182">
        <f>SUM(T250:T251)</f>
        <v>0</v>
      </c>
      <c r="AR249" s="183" t="s">
        <v>82</v>
      </c>
      <c r="AT249" s="184" t="s">
        <v>73</v>
      </c>
      <c r="AU249" s="184" t="s">
        <v>84</v>
      </c>
      <c r="AY249" s="183" t="s">
        <v>138</v>
      </c>
      <c r="BK249" s="185">
        <f>SUM(BK250:BK251)</f>
        <v>0</v>
      </c>
    </row>
    <row r="250" spans="1:65" s="2" customFormat="1" ht="16.5" customHeight="1">
      <c r="A250" s="35"/>
      <c r="B250" s="36"/>
      <c r="C250" s="188" t="s">
        <v>74</v>
      </c>
      <c r="D250" s="188" t="s">
        <v>141</v>
      </c>
      <c r="E250" s="189" t="s">
        <v>1162</v>
      </c>
      <c r="F250" s="190" t="s">
        <v>1163</v>
      </c>
      <c r="G250" s="191" t="s">
        <v>1041</v>
      </c>
      <c r="H250" s="192">
        <v>30</v>
      </c>
      <c r="I250" s="193"/>
      <c r="J250" s="194">
        <f>ROUND(I250*H250,2)</f>
        <v>0</v>
      </c>
      <c r="K250" s="195"/>
      <c r="L250" s="40"/>
      <c r="M250" s="196" t="s">
        <v>1</v>
      </c>
      <c r="N250" s="197" t="s">
        <v>39</v>
      </c>
      <c r="O250" s="72"/>
      <c r="P250" s="198">
        <f>O250*H250</f>
        <v>0</v>
      </c>
      <c r="Q250" s="198">
        <v>0</v>
      </c>
      <c r="R250" s="198">
        <f>Q250*H250</f>
        <v>0</v>
      </c>
      <c r="S250" s="198">
        <v>0</v>
      </c>
      <c r="T250" s="199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00" t="s">
        <v>145</v>
      </c>
      <c r="AT250" s="200" t="s">
        <v>141</v>
      </c>
      <c r="AU250" s="200" t="s">
        <v>139</v>
      </c>
      <c r="AY250" s="18" t="s">
        <v>138</v>
      </c>
      <c r="BE250" s="201">
        <f>IF(N250="základní",J250,0)</f>
        <v>0</v>
      </c>
      <c r="BF250" s="201">
        <f>IF(N250="snížená",J250,0)</f>
        <v>0</v>
      </c>
      <c r="BG250" s="201">
        <f>IF(N250="zákl. přenesená",J250,0)</f>
        <v>0</v>
      </c>
      <c r="BH250" s="201">
        <f>IF(N250="sníž. přenesená",J250,0)</f>
        <v>0</v>
      </c>
      <c r="BI250" s="201">
        <f>IF(N250="nulová",J250,0)</f>
        <v>0</v>
      </c>
      <c r="BJ250" s="18" t="s">
        <v>82</v>
      </c>
      <c r="BK250" s="201">
        <f>ROUND(I250*H250,2)</f>
        <v>0</v>
      </c>
      <c r="BL250" s="18" t="s">
        <v>145</v>
      </c>
      <c r="BM250" s="200" t="s">
        <v>339</v>
      </c>
    </row>
    <row r="251" spans="1:65" s="2" customFormat="1" ht="11.25">
      <c r="A251" s="35"/>
      <c r="B251" s="36"/>
      <c r="C251" s="37"/>
      <c r="D251" s="202" t="s">
        <v>146</v>
      </c>
      <c r="E251" s="37"/>
      <c r="F251" s="203" t="s">
        <v>1163</v>
      </c>
      <c r="G251" s="37"/>
      <c r="H251" s="37"/>
      <c r="I251" s="204"/>
      <c r="J251" s="37"/>
      <c r="K251" s="37"/>
      <c r="L251" s="40"/>
      <c r="M251" s="205"/>
      <c r="N251" s="206"/>
      <c r="O251" s="72"/>
      <c r="P251" s="72"/>
      <c r="Q251" s="72"/>
      <c r="R251" s="72"/>
      <c r="S251" s="72"/>
      <c r="T251" s="73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8" t="s">
        <v>146</v>
      </c>
      <c r="AU251" s="18" t="s">
        <v>139</v>
      </c>
    </row>
    <row r="252" spans="1:65" s="12" customFormat="1" ht="20.85" customHeight="1">
      <c r="B252" s="172"/>
      <c r="C252" s="173"/>
      <c r="D252" s="174" t="s">
        <v>73</v>
      </c>
      <c r="E252" s="186" t="s">
        <v>1164</v>
      </c>
      <c r="F252" s="186" t="s">
        <v>1165</v>
      </c>
      <c r="G252" s="173"/>
      <c r="H252" s="173"/>
      <c r="I252" s="176"/>
      <c r="J252" s="187">
        <f>BK252</f>
        <v>0</v>
      </c>
      <c r="K252" s="173"/>
      <c r="L252" s="178"/>
      <c r="M252" s="179"/>
      <c r="N252" s="180"/>
      <c r="O252" s="180"/>
      <c r="P252" s="181">
        <f>SUM(P253:P258)</f>
        <v>0</v>
      </c>
      <c r="Q252" s="180"/>
      <c r="R252" s="181">
        <f>SUM(R253:R258)</f>
        <v>0</v>
      </c>
      <c r="S252" s="180"/>
      <c r="T252" s="182">
        <f>SUM(T253:T258)</f>
        <v>0</v>
      </c>
      <c r="AR252" s="183" t="s">
        <v>82</v>
      </c>
      <c r="AT252" s="184" t="s">
        <v>73</v>
      </c>
      <c r="AU252" s="184" t="s">
        <v>84</v>
      </c>
      <c r="AY252" s="183" t="s">
        <v>138</v>
      </c>
      <c r="BK252" s="185">
        <f>SUM(BK253:BK258)</f>
        <v>0</v>
      </c>
    </row>
    <row r="253" spans="1:65" s="2" customFormat="1" ht="21.75" customHeight="1">
      <c r="A253" s="35"/>
      <c r="B253" s="36"/>
      <c r="C253" s="188" t="s">
        <v>74</v>
      </c>
      <c r="D253" s="188" t="s">
        <v>141</v>
      </c>
      <c r="E253" s="189" t="s">
        <v>1166</v>
      </c>
      <c r="F253" s="190" t="s">
        <v>1167</v>
      </c>
      <c r="G253" s="191" t="s">
        <v>200</v>
      </c>
      <c r="H253" s="192">
        <v>80</v>
      </c>
      <c r="I253" s="193"/>
      <c r="J253" s="194">
        <f>ROUND(I253*H253,2)</f>
        <v>0</v>
      </c>
      <c r="K253" s="195"/>
      <c r="L253" s="40"/>
      <c r="M253" s="196" t="s">
        <v>1</v>
      </c>
      <c r="N253" s="197" t="s">
        <v>39</v>
      </c>
      <c r="O253" s="72"/>
      <c r="P253" s="198">
        <f>O253*H253</f>
        <v>0</v>
      </c>
      <c r="Q253" s="198">
        <v>0</v>
      </c>
      <c r="R253" s="198">
        <f>Q253*H253</f>
        <v>0</v>
      </c>
      <c r="S253" s="198">
        <v>0</v>
      </c>
      <c r="T253" s="199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00" t="s">
        <v>145</v>
      </c>
      <c r="AT253" s="200" t="s">
        <v>141</v>
      </c>
      <c r="AU253" s="200" t="s">
        <v>139</v>
      </c>
      <c r="AY253" s="18" t="s">
        <v>138</v>
      </c>
      <c r="BE253" s="201">
        <f>IF(N253="základní",J253,0)</f>
        <v>0</v>
      </c>
      <c r="BF253" s="201">
        <f>IF(N253="snížená",J253,0)</f>
        <v>0</v>
      </c>
      <c r="BG253" s="201">
        <f>IF(N253="zákl. přenesená",J253,0)</f>
        <v>0</v>
      </c>
      <c r="BH253" s="201">
        <f>IF(N253="sníž. přenesená",J253,0)</f>
        <v>0</v>
      </c>
      <c r="BI253" s="201">
        <f>IF(N253="nulová",J253,0)</f>
        <v>0</v>
      </c>
      <c r="BJ253" s="18" t="s">
        <v>82</v>
      </c>
      <c r="BK253" s="201">
        <f>ROUND(I253*H253,2)</f>
        <v>0</v>
      </c>
      <c r="BL253" s="18" t="s">
        <v>145</v>
      </c>
      <c r="BM253" s="200" t="s">
        <v>342</v>
      </c>
    </row>
    <row r="254" spans="1:65" s="2" customFormat="1" ht="11.25">
      <c r="A254" s="35"/>
      <c r="B254" s="36"/>
      <c r="C254" s="37"/>
      <c r="D254" s="202" t="s">
        <v>146</v>
      </c>
      <c r="E254" s="37"/>
      <c r="F254" s="203" t="s">
        <v>1167</v>
      </c>
      <c r="G254" s="37"/>
      <c r="H254" s="37"/>
      <c r="I254" s="204"/>
      <c r="J254" s="37"/>
      <c r="K254" s="37"/>
      <c r="L254" s="40"/>
      <c r="M254" s="205"/>
      <c r="N254" s="206"/>
      <c r="O254" s="72"/>
      <c r="P254" s="72"/>
      <c r="Q254" s="72"/>
      <c r="R254" s="72"/>
      <c r="S254" s="72"/>
      <c r="T254" s="73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8" t="s">
        <v>146</v>
      </c>
      <c r="AU254" s="18" t="s">
        <v>139</v>
      </c>
    </row>
    <row r="255" spans="1:65" s="2" customFormat="1" ht="21.75" customHeight="1">
      <c r="A255" s="35"/>
      <c r="B255" s="36"/>
      <c r="C255" s="188" t="s">
        <v>74</v>
      </c>
      <c r="D255" s="188" t="s">
        <v>141</v>
      </c>
      <c r="E255" s="189" t="s">
        <v>1168</v>
      </c>
      <c r="F255" s="190" t="s">
        <v>1169</v>
      </c>
      <c r="G255" s="191" t="s">
        <v>200</v>
      </c>
      <c r="H255" s="192">
        <v>100</v>
      </c>
      <c r="I255" s="193"/>
      <c r="J255" s="194">
        <f>ROUND(I255*H255,2)</f>
        <v>0</v>
      </c>
      <c r="K255" s="195"/>
      <c r="L255" s="40"/>
      <c r="M255" s="196" t="s">
        <v>1</v>
      </c>
      <c r="N255" s="197" t="s">
        <v>39</v>
      </c>
      <c r="O255" s="72"/>
      <c r="P255" s="198">
        <f>O255*H255</f>
        <v>0</v>
      </c>
      <c r="Q255" s="198">
        <v>0</v>
      </c>
      <c r="R255" s="198">
        <f>Q255*H255</f>
        <v>0</v>
      </c>
      <c r="S255" s="198">
        <v>0</v>
      </c>
      <c r="T255" s="199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00" t="s">
        <v>145</v>
      </c>
      <c r="AT255" s="200" t="s">
        <v>141</v>
      </c>
      <c r="AU255" s="200" t="s">
        <v>139</v>
      </c>
      <c r="AY255" s="18" t="s">
        <v>138</v>
      </c>
      <c r="BE255" s="201">
        <f>IF(N255="základní",J255,0)</f>
        <v>0</v>
      </c>
      <c r="BF255" s="201">
        <f>IF(N255="snížená",J255,0)</f>
        <v>0</v>
      </c>
      <c r="BG255" s="201">
        <f>IF(N255="zákl. přenesená",J255,0)</f>
        <v>0</v>
      </c>
      <c r="BH255" s="201">
        <f>IF(N255="sníž. přenesená",J255,0)</f>
        <v>0</v>
      </c>
      <c r="BI255" s="201">
        <f>IF(N255="nulová",J255,0)</f>
        <v>0</v>
      </c>
      <c r="BJ255" s="18" t="s">
        <v>82</v>
      </c>
      <c r="BK255" s="201">
        <f>ROUND(I255*H255,2)</f>
        <v>0</v>
      </c>
      <c r="BL255" s="18" t="s">
        <v>145</v>
      </c>
      <c r="BM255" s="200" t="s">
        <v>346</v>
      </c>
    </row>
    <row r="256" spans="1:65" s="2" customFormat="1" ht="11.25">
      <c r="A256" s="35"/>
      <c r="B256" s="36"/>
      <c r="C256" s="37"/>
      <c r="D256" s="202" t="s">
        <v>146</v>
      </c>
      <c r="E256" s="37"/>
      <c r="F256" s="203" t="s">
        <v>1169</v>
      </c>
      <c r="G256" s="37"/>
      <c r="H256" s="37"/>
      <c r="I256" s="204"/>
      <c r="J256" s="37"/>
      <c r="K256" s="37"/>
      <c r="L256" s="40"/>
      <c r="M256" s="205"/>
      <c r="N256" s="206"/>
      <c r="O256" s="72"/>
      <c r="P256" s="72"/>
      <c r="Q256" s="72"/>
      <c r="R256" s="72"/>
      <c r="S256" s="72"/>
      <c r="T256" s="73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8" t="s">
        <v>146</v>
      </c>
      <c r="AU256" s="18" t="s">
        <v>139</v>
      </c>
    </row>
    <row r="257" spans="1:65" s="2" customFormat="1" ht="21.75" customHeight="1">
      <c r="A257" s="35"/>
      <c r="B257" s="36"/>
      <c r="C257" s="188" t="s">
        <v>74</v>
      </c>
      <c r="D257" s="188" t="s">
        <v>141</v>
      </c>
      <c r="E257" s="189" t="s">
        <v>1170</v>
      </c>
      <c r="F257" s="190" t="s">
        <v>1171</v>
      </c>
      <c r="G257" s="191" t="s">
        <v>200</v>
      </c>
      <c r="H257" s="192">
        <v>10</v>
      </c>
      <c r="I257" s="193"/>
      <c r="J257" s="194">
        <f>ROUND(I257*H257,2)</f>
        <v>0</v>
      </c>
      <c r="K257" s="195"/>
      <c r="L257" s="40"/>
      <c r="M257" s="196" t="s">
        <v>1</v>
      </c>
      <c r="N257" s="197" t="s">
        <v>39</v>
      </c>
      <c r="O257" s="72"/>
      <c r="P257" s="198">
        <f>O257*H257</f>
        <v>0</v>
      </c>
      <c r="Q257" s="198">
        <v>0</v>
      </c>
      <c r="R257" s="198">
        <f>Q257*H257</f>
        <v>0</v>
      </c>
      <c r="S257" s="198">
        <v>0</v>
      </c>
      <c r="T257" s="199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00" t="s">
        <v>145</v>
      </c>
      <c r="AT257" s="200" t="s">
        <v>141</v>
      </c>
      <c r="AU257" s="200" t="s">
        <v>139</v>
      </c>
      <c r="AY257" s="18" t="s">
        <v>138</v>
      </c>
      <c r="BE257" s="201">
        <f>IF(N257="základní",J257,0)</f>
        <v>0</v>
      </c>
      <c r="BF257" s="201">
        <f>IF(N257="snížená",J257,0)</f>
        <v>0</v>
      </c>
      <c r="BG257" s="201">
        <f>IF(N257="zákl. přenesená",J257,0)</f>
        <v>0</v>
      </c>
      <c r="BH257" s="201">
        <f>IF(N257="sníž. přenesená",J257,0)</f>
        <v>0</v>
      </c>
      <c r="BI257" s="201">
        <f>IF(N257="nulová",J257,0)</f>
        <v>0</v>
      </c>
      <c r="BJ257" s="18" t="s">
        <v>82</v>
      </c>
      <c r="BK257" s="201">
        <f>ROUND(I257*H257,2)</f>
        <v>0</v>
      </c>
      <c r="BL257" s="18" t="s">
        <v>145</v>
      </c>
      <c r="BM257" s="200" t="s">
        <v>350</v>
      </c>
    </row>
    <row r="258" spans="1:65" s="2" customFormat="1" ht="11.25">
      <c r="A258" s="35"/>
      <c r="B258" s="36"/>
      <c r="C258" s="37"/>
      <c r="D258" s="202" t="s">
        <v>146</v>
      </c>
      <c r="E258" s="37"/>
      <c r="F258" s="203" t="s">
        <v>1171</v>
      </c>
      <c r="G258" s="37"/>
      <c r="H258" s="37"/>
      <c r="I258" s="204"/>
      <c r="J258" s="37"/>
      <c r="K258" s="37"/>
      <c r="L258" s="40"/>
      <c r="M258" s="205"/>
      <c r="N258" s="206"/>
      <c r="O258" s="72"/>
      <c r="P258" s="72"/>
      <c r="Q258" s="72"/>
      <c r="R258" s="72"/>
      <c r="S258" s="72"/>
      <c r="T258" s="73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8" t="s">
        <v>146</v>
      </c>
      <c r="AU258" s="18" t="s">
        <v>139</v>
      </c>
    </row>
    <row r="259" spans="1:65" s="12" customFormat="1" ht="20.85" customHeight="1">
      <c r="B259" s="172"/>
      <c r="C259" s="173"/>
      <c r="D259" s="174" t="s">
        <v>73</v>
      </c>
      <c r="E259" s="186" t="s">
        <v>1172</v>
      </c>
      <c r="F259" s="186" t="s">
        <v>1173</v>
      </c>
      <c r="G259" s="173"/>
      <c r="H259" s="173"/>
      <c r="I259" s="176"/>
      <c r="J259" s="187">
        <f>BK259</f>
        <v>0</v>
      </c>
      <c r="K259" s="173"/>
      <c r="L259" s="178"/>
      <c r="M259" s="179"/>
      <c r="N259" s="180"/>
      <c r="O259" s="180"/>
      <c r="P259" s="181">
        <f>SUM(P260:P261)</f>
        <v>0</v>
      </c>
      <c r="Q259" s="180"/>
      <c r="R259" s="181">
        <f>SUM(R260:R261)</f>
        <v>0</v>
      </c>
      <c r="S259" s="180"/>
      <c r="T259" s="182">
        <f>SUM(T260:T261)</f>
        <v>0</v>
      </c>
      <c r="AR259" s="183" t="s">
        <v>82</v>
      </c>
      <c r="AT259" s="184" t="s">
        <v>73</v>
      </c>
      <c r="AU259" s="184" t="s">
        <v>84</v>
      </c>
      <c r="AY259" s="183" t="s">
        <v>138</v>
      </c>
      <c r="BK259" s="185">
        <f>SUM(BK260:BK261)</f>
        <v>0</v>
      </c>
    </row>
    <row r="260" spans="1:65" s="2" customFormat="1" ht="16.5" customHeight="1">
      <c r="A260" s="35"/>
      <c r="B260" s="36"/>
      <c r="C260" s="188" t="s">
        <v>74</v>
      </c>
      <c r="D260" s="188" t="s">
        <v>141</v>
      </c>
      <c r="E260" s="189" t="s">
        <v>1174</v>
      </c>
      <c r="F260" s="190" t="s">
        <v>1175</v>
      </c>
      <c r="G260" s="191" t="s">
        <v>1176</v>
      </c>
      <c r="H260" s="192">
        <v>5</v>
      </c>
      <c r="I260" s="193"/>
      <c r="J260" s="194">
        <f>ROUND(I260*H260,2)</f>
        <v>0</v>
      </c>
      <c r="K260" s="195"/>
      <c r="L260" s="40"/>
      <c r="M260" s="196" t="s">
        <v>1</v>
      </c>
      <c r="N260" s="197" t="s">
        <v>39</v>
      </c>
      <c r="O260" s="72"/>
      <c r="P260" s="198">
        <f>O260*H260</f>
        <v>0</v>
      </c>
      <c r="Q260" s="198">
        <v>0</v>
      </c>
      <c r="R260" s="198">
        <f>Q260*H260</f>
        <v>0</v>
      </c>
      <c r="S260" s="198">
        <v>0</v>
      </c>
      <c r="T260" s="199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00" t="s">
        <v>145</v>
      </c>
      <c r="AT260" s="200" t="s">
        <v>141</v>
      </c>
      <c r="AU260" s="200" t="s">
        <v>139</v>
      </c>
      <c r="AY260" s="18" t="s">
        <v>138</v>
      </c>
      <c r="BE260" s="201">
        <f>IF(N260="základní",J260,0)</f>
        <v>0</v>
      </c>
      <c r="BF260" s="201">
        <f>IF(N260="snížená",J260,0)</f>
        <v>0</v>
      </c>
      <c r="BG260" s="201">
        <f>IF(N260="zákl. přenesená",J260,0)</f>
        <v>0</v>
      </c>
      <c r="BH260" s="201">
        <f>IF(N260="sníž. přenesená",J260,0)</f>
        <v>0</v>
      </c>
      <c r="BI260" s="201">
        <f>IF(N260="nulová",J260,0)</f>
        <v>0</v>
      </c>
      <c r="BJ260" s="18" t="s">
        <v>82</v>
      </c>
      <c r="BK260" s="201">
        <f>ROUND(I260*H260,2)</f>
        <v>0</v>
      </c>
      <c r="BL260" s="18" t="s">
        <v>145</v>
      </c>
      <c r="BM260" s="200" t="s">
        <v>356</v>
      </c>
    </row>
    <row r="261" spans="1:65" s="2" customFormat="1" ht="11.25">
      <c r="A261" s="35"/>
      <c r="B261" s="36"/>
      <c r="C261" s="37"/>
      <c r="D261" s="202" t="s">
        <v>146</v>
      </c>
      <c r="E261" s="37"/>
      <c r="F261" s="203" t="s">
        <v>1175</v>
      </c>
      <c r="G261" s="37"/>
      <c r="H261" s="37"/>
      <c r="I261" s="204"/>
      <c r="J261" s="37"/>
      <c r="K261" s="37"/>
      <c r="L261" s="40"/>
      <c r="M261" s="205"/>
      <c r="N261" s="206"/>
      <c r="O261" s="72"/>
      <c r="P261" s="72"/>
      <c r="Q261" s="72"/>
      <c r="R261" s="72"/>
      <c r="S261" s="72"/>
      <c r="T261" s="73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8" t="s">
        <v>146</v>
      </c>
      <c r="AU261" s="18" t="s">
        <v>139</v>
      </c>
    </row>
    <row r="262" spans="1:65" s="12" customFormat="1" ht="20.85" customHeight="1">
      <c r="B262" s="172"/>
      <c r="C262" s="173"/>
      <c r="D262" s="174" t="s">
        <v>73</v>
      </c>
      <c r="E262" s="186" t="s">
        <v>1177</v>
      </c>
      <c r="F262" s="186" t="s">
        <v>1178</v>
      </c>
      <c r="G262" s="173"/>
      <c r="H262" s="173"/>
      <c r="I262" s="176"/>
      <c r="J262" s="187">
        <f>BK262</f>
        <v>0</v>
      </c>
      <c r="K262" s="173"/>
      <c r="L262" s="178"/>
      <c r="M262" s="179"/>
      <c r="N262" s="180"/>
      <c r="O262" s="180"/>
      <c r="P262" s="181">
        <f>SUM(P263:P264)</f>
        <v>0</v>
      </c>
      <c r="Q262" s="180"/>
      <c r="R262" s="181">
        <f>SUM(R263:R264)</f>
        <v>0</v>
      </c>
      <c r="S262" s="180"/>
      <c r="T262" s="182">
        <f>SUM(T263:T264)</f>
        <v>0</v>
      </c>
      <c r="AR262" s="183" t="s">
        <v>82</v>
      </c>
      <c r="AT262" s="184" t="s">
        <v>73</v>
      </c>
      <c r="AU262" s="184" t="s">
        <v>84</v>
      </c>
      <c r="AY262" s="183" t="s">
        <v>138</v>
      </c>
      <c r="BK262" s="185">
        <f>SUM(BK263:BK264)</f>
        <v>0</v>
      </c>
    </row>
    <row r="263" spans="1:65" s="2" customFormat="1" ht="16.5" customHeight="1">
      <c r="A263" s="35"/>
      <c r="B263" s="36"/>
      <c r="C263" s="188" t="s">
        <v>74</v>
      </c>
      <c r="D263" s="188" t="s">
        <v>141</v>
      </c>
      <c r="E263" s="189" t="s">
        <v>1179</v>
      </c>
      <c r="F263" s="190" t="s">
        <v>1180</v>
      </c>
      <c r="G263" s="191" t="s">
        <v>1041</v>
      </c>
      <c r="H263" s="192">
        <v>1</v>
      </c>
      <c r="I263" s="193"/>
      <c r="J263" s="194">
        <f>ROUND(I263*H263,2)</f>
        <v>0</v>
      </c>
      <c r="K263" s="195"/>
      <c r="L263" s="40"/>
      <c r="M263" s="196" t="s">
        <v>1</v>
      </c>
      <c r="N263" s="197" t="s">
        <v>39</v>
      </c>
      <c r="O263" s="72"/>
      <c r="P263" s="198">
        <f>O263*H263</f>
        <v>0</v>
      </c>
      <c r="Q263" s="198">
        <v>0</v>
      </c>
      <c r="R263" s="198">
        <f>Q263*H263</f>
        <v>0</v>
      </c>
      <c r="S263" s="198">
        <v>0</v>
      </c>
      <c r="T263" s="199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00" t="s">
        <v>145</v>
      </c>
      <c r="AT263" s="200" t="s">
        <v>141</v>
      </c>
      <c r="AU263" s="200" t="s">
        <v>139</v>
      </c>
      <c r="AY263" s="18" t="s">
        <v>138</v>
      </c>
      <c r="BE263" s="201">
        <f>IF(N263="základní",J263,0)</f>
        <v>0</v>
      </c>
      <c r="BF263" s="201">
        <f>IF(N263="snížená",J263,0)</f>
        <v>0</v>
      </c>
      <c r="BG263" s="201">
        <f>IF(N263="zákl. přenesená",J263,0)</f>
        <v>0</v>
      </c>
      <c r="BH263" s="201">
        <f>IF(N263="sníž. přenesená",J263,0)</f>
        <v>0</v>
      </c>
      <c r="BI263" s="201">
        <f>IF(N263="nulová",J263,0)</f>
        <v>0</v>
      </c>
      <c r="BJ263" s="18" t="s">
        <v>82</v>
      </c>
      <c r="BK263" s="201">
        <f>ROUND(I263*H263,2)</f>
        <v>0</v>
      </c>
      <c r="BL263" s="18" t="s">
        <v>145</v>
      </c>
      <c r="BM263" s="200" t="s">
        <v>362</v>
      </c>
    </row>
    <row r="264" spans="1:65" s="2" customFormat="1" ht="11.25">
      <c r="A264" s="35"/>
      <c r="B264" s="36"/>
      <c r="C264" s="37"/>
      <c r="D264" s="202" t="s">
        <v>146</v>
      </c>
      <c r="E264" s="37"/>
      <c r="F264" s="203" t="s">
        <v>1180</v>
      </c>
      <c r="G264" s="37"/>
      <c r="H264" s="37"/>
      <c r="I264" s="204"/>
      <c r="J264" s="37"/>
      <c r="K264" s="37"/>
      <c r="L264" s="40"/>
      <c r="M264" s="205"/>
      <c r="N264" s="206"/>
      <c r="O264" s="72"/>
      <c r="P264" s="72"/>
      <c r="Q264" s="72"/>
      <c r="R264" s="72"/>
      <c r="S264" s="72"/>
      <c r="T264" s="73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8" t="s">
        <v>146</v>
      </c>
      <c r="AU264" s="18" t="s">
        <v>139</v>
      </c>
    </row>
    <row r="265" spans="1:65" s="12" customFormat="1" ht="22.9" customHeight="1">
      <c r="B265" s="172"/>
      <c r="C265" s="173"/>
      <c r="D265" s="174" t="s">
        <v>73</v>
      </c>
      <c r="E265" s="186" t="s">
        <v>1181</v>
      </c>
      <c r="F265" s="186" t="s">
        <v>1182</v>
      </c>
      <c r="G265" s="173"/>
      <c r="H265" s="173"/>
      <c r="I265" s="176"/>
      <c r="J265" s="187">
        <f>BK265</f>
        <v>0</v>
      </c>
      <c r="K265" s="173"/>
      <c r="L265" s="178"/>
      <c r="M265" s="179"/>
      <c r="N265" s="180"/>
      <c r="O265" s="180"/>
      <c r="P265" s="181">
        <f>P266+P269+P272</f>
        <v>0</v>
      </c>
      <c r="Q265" s="180"/>
      <c r="R265" s="181">
        <f>R266+R269+R272</f>
        <v>0</v>
      </c>
      <c r="S265" s="180"/>
      <c r="T265" s="182">
        <f>T266+T269+T272</f>
        <v>0</v>
      </c>
      <c r="AR265" s="183" t="s">
        <v>82</v>
      </c>
      <c r="AT265" s="184" t="s">
        <v>73</v>
      </c>
      <c r="AU265" s="184" t="s">
        <v>82</v>
      </c>
      <c r="AY265" s="183" t="s">
        <v>138</v>
      </c>
      <c r="BK265" s="185">
        <f>BK266+BK269+BK272</f>
        <v>0</v>
      </c>
    </row>
    <row r="266" spans="1:65" s="12" customFormat="1" ht="20.85" customHeight="1">
      <c r="B266" s="172"/>
      <c r="C266" s="173"/>
      <c r="D266" s="174" t="s">
        <v>73</v>
      </c>
      <c r="E266" s="186" t="s">
        <v>1183</v>
      </c>
      <c r="F266" s="186" t="s">
        <v>1184</v>
      </c>
      <c r="G266" s="173"/>
      <c r="H266" s="173"/>
      <c r="I266" s="176"/>
      <c r="J266" s="187">
        <f>BK266</f>
        <v>0</v>
      </c>
      <c r="K266" s="173"/>
      <c r="L266" s="178"/>
      <c r="M266" s="179"/>
      <c r="N266" s="180"/>
      <c r="O266" s="180"/>
      <c r="P266" s="181">
        <f>SUM(P267:P268)</f>
        <v>0</v>
      </c>
      <c r="Q266" s="180"/>
      <c r="R266" s="181">
        <f>SUM(R267:R268)</f>
        <v>0</v>
      </c>
      <c r="S266" s="180"/>
      <c r="T266" s="182">
        <f>SUM(T267:T268)</f>
        <v>0</v>
      </c>
      <c r="AR266" s="183" t="s">
        <v>82</v>
      </c>
      <c r="AT266" s="184" t="s">
        <v>73</v>
      </c>
      <c r="AU266" s="184" t="s">
        <v>84</v>
      </c>
      <c r="AY266" s="183" t="s">
        <v>138</v>
      </c>
      <c r="BK266" s="185">
        <f>SUM(BK267:BK268)</f>
        <v>0</v>
      </c>
    </row>
    <row r="267" spans="1:65" s="2" customFormat="1" ht="16.5" customHeight="1">
      <c r="A267" s="35"/>
      <c r="B267" s="36"/>
      <c r="C267" s="188" t="s">
        <v>74</v>
      </c>
      <c r="D267" s="188" t="s">
        <v>141</v>
      </c>
      <c r="E267" s="189" t="s">
        <v>1185</v>
      </c>
      <c r="F267" s="190" t="s">
        <v>1186</v>
      </c>
      <c r="G267" s="191" t="s">
        <v>872</v>
      </c>
      <c r="H267" s="192">
        <v>2</v>
      </c>
      <c r="I267" s="193"/>
      <c r="J267" s="194">
        <f>ROUND(I267*H267,2)</f>
        <v>0</v>
      </c>
      <c r="K267" s="195"/>
      <c r="L267" s="40"/>
      <c r="M267" s="196" t="s">
        <v>1</v>
      </c>
      <c r="N267" s="197" t="s">
        <v>39</v>
      </c>
      <c r="O267" s="72"/>
      <c r="P267" s="198">
        <f>O267*H267</f>
        <v>0</v>
      </c>
      <c r="Q267" s="198">
        <v>0</v>
      </c>
      <c r="R267" s="198">
        <f>Q267*H267</f>
        <v>0</v>
      </c>
      <c r="S267" s="198">
        <v>0</v>
      </c>
      <c r="T267" s="199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00" t="s">
        <v>145</v>
      </c>
      <c r="AT267" s="200" t="s">
        <v>141</v>
      </c>
      <c r="AU267" s="200" t="s">
        <v>139</v>
      </c>
      <c r="AY267" s="18" t="s">
        <v>138</v>
      </c>
      <c r="BE267" s="201">
        <f>IF(N267="základní",J267,0)</f>
        <v>0</v>
      </c>
      <c r="BF267" s="201">
        <f>IF(N267="snížená",J267,0)</f>
        <v>0</v>
      </c>
      <c r="BG267" s="201">
        <f>IF(N267="zákl. přenesená",J267,0)</f>
        <v>0</v>
      </c>
      <c r="BH267" s="201">
        <f>IF(N267="sníž. přenesená",J267,0)</f>
        <v>0</v>
      </c>
      <c r="BI267" s="201">
        <f>IF(N267="nulová",J267,0)</f>
        <v>0</v>
      </c>
      <c r="BJ267" s="18" t="s">
        <v>82</v>
      </c>
      <c r="BK267" s="201">
        <f>ROUND(I267*H267,2)</f>
        <v>0</v>
      </c>
      <c r="BL267" s="18" t="s">
        <v>145</v>
      </c>
      <c r="BM267" s="200" t="s">
        <v>366</v>
      </c>
    </row>
    <row r="268" spans="1:65" s="2" customFormat="1" ht="11.25">
      <c r="A268" s="35"/>
      <c r="B268" s="36"/>
      <c r="C268" s="37"/>
      <c r="D268" s="202" t="s">
        <v>146</v>
      </c>
      <c r="E268" s="37"/>
      <c r="F268" s="203" t="s">
        <v>1186</v>
      </c>
      <c r="G268" s="37"/>
      <c r="H268" s="37"/>
      <c r="I268" s="204"/>
      <c r="J268" s="37"/>
      <c r="K268" s="37"/>
      <c r="L268" s="40"/>
      <c r="M268" s="205"/>
      <c r="N268" s="206"/>
      <c r="O268" s="72"/>
      <c r="P268" s="72"/>
      <c r="Q268" s="72"/>
      <c r="R268" s="72"/>
      <c r="S268" s="72"/>
      <c r="T268" s="73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T268" s="18" t="s">
        <v>146</v>
      </c>
      <c r="AU268" s="18" t="s">
        <v>139</v>
      </c>
    </row>
    <row r="269" spans="1:65" s="12" customFormat="1" ht="20.85" customHeight="1">
      <c r="B269" s="172"/>
      <c r="C269" s="173"/>
      <c r="D269" s="174" t="s">
        <v>73</v>
      </c>
      <c r="E269" s="186" t="s">
        <v>1187</v>
      </c>
      <c r="F269" s="186" t="s">
        <v>1188</v>
      </c>
      <c r="G269" s="173"/>
      <c r="H269" s="173"/>
      <c r="I269" s="176"/>
      <c r="J269" s="187">
        <f>BK269</f>
        <v>0</v>
      </c>
      <c r="K269" s="173"/>
      <c r="L269" s="178"/>
      <c r="M269" s="179"/>
      <c r="N269" s="180"/>
      <c r="O269" s="180"/>
      <c r="P269" s="181">
        <f>SUM(P270:P271)</f>
        <v>0</v>
      </c>
      <c r="Q269" s="180"/>
      <c r="R269" s="181">
        <f>SUM(R270:R271)</f>
        <v>0</v>
      </c>
      <c r="S269" s="180"/>
      <c r="T269" s="182">
        <f>SUM(T270:T271)</f>
        <v>0</v>
      </c>
      <c r="AR269" s="183" t="s">
        <v>82</v>
      </c>
      <c r="AT269" s="184" t="s">
        <v>73</v>
      </c>
      <c r="AU269" s="184" t="s">
        <v>84</v>
      </c>
      <c r="AY269" s="183" t="s">
        <v>138</v>
      </c>
      <c r="BK269" s="185">
        <f>SUM(BK270:BK271)</f>
        <v>0</v>
      </c>
    </row>
    <row r="270" spans="1:65" s="2" customFormat="1" ht="16.5" customHeight="1">
      <c r="A270" s="35"/>
      <c r="B270" s="36"/>
      <c r="C270" s="188" t="s">
        <v>74</v>
      </c>
      <c r="D270" s="188" t="s">
        <v>141</v>
      </c>
      <c r="E270" s="189" t="s">
        <v>1189</v>
      </c>
      <c r="F270" s="190" t="s">
        <v>1190</v>
      </c>
      <c r="G270" s="191" t="s">
        <v>872</v>
      </c>
      <c r="H270" s="192">
        <v>1</v>
      </c>
      <c r="I270" s="193"/>
      <c r="J270" s="194">
        <f>ROUND(I270*H270,2)</f>
        <v>0</v>
      </c>
      <c r="K270" s="195"/>
      <c r="L270" s="40"/>
      <c r="M270" s="196" t="s">
        <v>1</v>
      </c>
      <c r="N270" s="197" t="s">
        <v>39</v>
      </c>
      <c r="O270" s="72"/>
      <c r="P270" s="198">
        <f>O270*H270</f>
        <v>0</v>
      </c>
      <c r="Q270" s="198">
        <v>0</v>
      </c>
      <c r="R270" s="198">
        <f>Q270*H270</f>
        <v>0</v>
      </c>
      <c r="S270" s="198">
        <v>0</v>
      </c>
      <c r="T270" s="199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00" t="s">
        <v>145</v>
      </c>
      <c r="AT270" s="200" t="s">
        <v>141</v>
      </c>
      <c r="AU270" s="200" t="s">
        <v>139</v>
      </c>
      <c r="AY270" s="18" t="s">
        <v>138</v>
      </c>
      <c r="BE270" s="201">
        <f>IF(N270="základní",J270,0)</f>
        <v>0</v>
      </c>
      <c r="BF270" s="201">
        <f>IF(N270="snížená",J270,0)</f>
        <v>0</v>
      </c>
      <c r="BG270" s="201">
        <f>IF(N270="zákl. přenesená",J270,0)</f>
        <v>0</v>
      </c>
      <c r="BH270" s="201">
        <f>IF(N270="sníž. přenesená",J270,0)</f>
        <v>0</v>
      </c>
      <c r="BI270" s="201">
        <f>IF(N270="nulová",J270,0)</f>
        <v>0</v>
      </c>
      <c r="BJ270" s="18" t="s">
        <v>82</v>
      </c>
      <c r="BK270" s="201">
        <f>ROUND(I270*H270,2)</f>
        <v>0</v>
      </c>
      <c r="BL270" s="18" t="s">
        <v>145</v>
      </c>
      <c r="BM270" s="200" t="s">
        <v>369</v>
      </c>
    </row>
    <row r="271" spans="1:65" s="2" customFormat="1" ht="11.25">
      <c r="A271" s="35"/>
      <c r="B271" s="36"/>
      <c r="C271" s="37"/>
      <c r="D271" s="202" t="s">
        <v>146</v>
      </c>
      <c r="E271" s="37"/>
      <c r="F271" s="203" t="s">
        <v>1190</v>
      </c>
      <c r="G271" s="37"/>
      <c r="H271" s="37"/>
      <c r="I271" s="204"/>
      <c r="J271" s="37"/>
      <c r="K271" s="37"/>
      <c r="L271" s="40"/>
      <c r="M271" s="205"/>
      <c r="N271" s="206"/>
      <c r="O271" s="72"/>
      <c r="P271" s="72"/>
      <c r="Q271" s="72"/>
      <c r="R271" s="72"/>
      <c r="S271" s="72"/>
      <c r="T271" s="73"/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T271" s="18" t="s">
        <v>146</v>
      </c>
      <c r="AU271" s="18" t="s">
        <v>139</v>
      </c>
    </row>
    <row r="272" spans="1:65" s="12" customFormat="1" ht="20.85" customHeight="1">
      <c r="B272" s="172"/>
      <c r="C272" s="173"/>
      <c r="D272" s="174" t="s">
        <v>73</v>
      </c>
      <c r="E272" s="186" t="s">
        <v>1191</v>
      </c>
      <c r="F272" s="186" t="s">
        <v>1192</v>
      </c>
      <c r="G272" s="173"/>
      <c r="H272" s="173"/>
      <c r="I272" s="176"/>
      <c r="J272" s="187">
        <f>BK272</f>
        <v>0</v>
      </c>
      <c r="K272" s="173"/>
      <c r="L272" s="178"/>
      <c r="M272" s="179"/>
      <c r="N272" s="180"/>
      <c r="O272" s="180"/>
      <c r="P272" s="181">
        <f>SUM(P273:P279)</f>
        <v>0</v>
      </c>
      <c r="Q272" s="180"/>
      <c r="R272" s="181">
        <f>SUM(R273:R279)</f>
        <v>0</v>
      </c>
      <c r="S272" s="180"/>
      <c r="T272" s="182">
        <f>SUM(T273:T279)</f>
        <v>0</v>
      </c>
      <c r="AR272" s="183" t="s">
        <v>82</v>
      </c>
      <c r="AT272" s="184" t="s">
        <v>73</v>
      </c>
      <c r="AU272" s="184" t="s">
        <v>84</v>
      </c>
      <c r="AY272" s="183" t="s">
        <v>138</v>
      </c>
      <c r="BK272" s="185">
        <f>SUM(BK273:BK279)</f>
        <v>0</v>
      </c>
    </row>
    <row r="273" spans="1:65" s="2" customFormat="1" ht="16.5" customHeight="1">
      <c r="A273" s="35"/>
      <c r="B273" s="36"/>
      <c r="C273" s="188" t="s">
        <v>74</v>
      </c>
      <c r="D273" s="188" t="s">
        <v>141</v>
      </c>
      <c r="E273" s="189" t="s">
        <v>1193</v>
      </c>
      <c r="F273" s="190" t="s">
        <v>1194</v>
      </c>
      <c r="G273" s="191" t="s">
        <v>872</v>
      </c>
      <c r="H273" s="192">
        <v>2</v>
      </c>
      <c r="I273" s="193"/>
      <c r="J273" s="194">
        <f>ROUND(I273*H273,2)</f>
        <v>0</v>
      </c>
      <c r="K273" s="195"/>
      <c r="L273" s="40"/>
      <c r="M273" s="196" t="s">
        <v>1</v>
      </c>
      <c r="N273" s="197" t="s">
        <v>39</v>
      </c>
      <c r="O273" s="72"/>
      <c r="P273" s="198">
        <f>O273*H273</f>
        <v>0</v>
      </c>
      <c r="Q273" s="198">
        <v>0</v>
      </c>
      <c r="R273" s="198">
        <f>Q273*H273</f>
        <v>0</v>
      </c>
      <c r="S273" s="198">
        <v>0</v>
      </c>
      <c r="T273" s="199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00" t="s">
        <v>145</v>
      </c>
      <c r="AT273" s="200" t="s">
        <v>141</v>
      </c>
      <c r="AU273" s="200" t="s">
        <v>139</v>
      </c>
      <c r="AY273" s="18" t="s">
        <v>138</v>
      </c>
      <c r="BE273" s="201">
        <f>IF(N273="základní",J273,0)</f>
        <v>0</v>
      </c>
      <c r="BF273" s="201">
        <f>IF(N273="snížená",J273,0)</f>
        <v>0</v>
      </c>
      <c r="BG273" s="201">
        <f>IF(N273="zákl. přenesená",J273,0)</f>
        <v>0</v>
      </c>
      <c r="BH273" s="201">
        <f>IF(N273="sníž. přenesená",J273,0)</f>
        <v>0</v>
      </c>
      <c r="BI273" s="201">
        <f>IF(N273="nulová",J273,0)</f>
        <v>0</v>
      </c>
      <c r="BJ273" s="18" t="s">
        <v>82</v>
      </c>
      <c r="BK273" s="201">
        <f>ROUND(I273*H273,2)</f>
        <v>0</v>
      </c>
      <c r="BL273" s="18" t="s">
        <v>145</v>
      </c>
      <c r="BM273" s="200" t="s">
        <v>373</v>
      </c>
    </row>
    <row r="274" spans="1:65" s="2" customFormat="1" ht="11.25">
      <c r="A274" s="35"/>
      <c r="B274" s="36"/>
      <c r="C274" s="37"/>
      <c r="D274" s="202" t="s">
        <v>146</v>
      </c>
      <c r="E274" s="37"/>
      <c r="F274" s="203" t="s">
        <v>1194</v>
      </c>
      <c r="G274" s="37"/>
      <c r="H274" s="37"/>
      <c r="I274" s="204"/>
      <c r="J274" s="37"/>
      <c r="K274" s="37"/>
      <c r="L274" s="40"/>
      <c r="M274" s="205"/>
      <c r="N274" s="206"/>
      <c r="O274" s="72"/>
      <c r="P274" s="72"/>
      <c r="Q274" s="72"/>
      <c r="R274" s="72"/>
      <c r="S274" s="72"/>
      <c r="T274" s="73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8" t="s">
        <v>146</v>
      </c>
      <c r="AU274" s="18" t="s">
        <v>139</v>
      </c>
    </row>
    <row r="275" spans="1:65" s="2" customFormat="1" ht="16.5" customHeight="1">
      <c r="A275" s="35"/>
      <c r="B275" s="36"/>
      <c r="C275" s="188" t="s">
        <v>74</v>
      </c>
      <c r="D275" s="188" t="s">
        <v>141</v>
      </c>
      <c r="E275" s="189" t="s">
        <v>1195</v>
      </c>
      <c r="F275" s="190" t="s">
        <v>1196</v>
      </c>
      <c r="G275" s="191" t="s">
        <v>872</v>
      </c>
      <c r="H275" s="192">
        <v>9</v>
      </c>
      <c r="I275" s="193"/>
      <c r="J275" s="194">
        <f>ROUND(I275*H275,2)</f>
        <v>0</v>
      </c>
      <c r="K275" s="195"/>
      <c r="L275" s="40"/>
      <c r="M275" s="196" t="s">
        <v>1</v>
      </c>
      <c r="N275" s="197" t="s">
        <v>39</v>
      </c>
      <c r="O275" s="72"/>
      <c r="P275" s="198">
        <f>O275*H275</f>
        <v>0</v>
      </c>
      <c r="Q275" s="198">
        <v>0</v>
      </c>
      <c r="R275" s="198">
        <f>Q275*H275</f>
        <v>0</v>
      </c>
      <c r="S275" s="198">
        <v>0</v>
      </c>
      <c r="T275" s="199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00" t="s">
        <v>145</v>
      </c>
      <c r="AT275" s="200" t="s">
        <v>141</v>
      </c>
      <c r="AU275" s="200" t="s">
        <v>139</v>
      </c>
      <c r="AY275" s="18" t="s">
        <v>138</v>
      </c>
      <c r="BE275" s="201">
        <f>IF(N275="základní",J275,0)</f>
        <v>0</v>
      </c>
      <c r="BF275" s="201">
        <f>IF(N275="snížená",J275,0)</f>
        <v>0</v>
      </c>
      <c r="BG275" s="201">
        <f>IF(N275="zákl. přenesená",J275,0)</f>
        <v>0</v>
      </c>
      <c r="BH275" s="201">
        <f>IF(N275="sníž. přenesená",J275,0)</f>
        <v>0</v>
      </c>
      <c r="BI275" s="201">
        <f>IF(N275="nulová",J275,0)</f>
        <v>0</v>
      </c>
      <c r="BJ275" s="18" t="s">
        <v>82</v>
      </c>
      <c r="BK275" s="201">
        <f>ROUND(I275*H275,2)</f>
        <v>0</v>
      </c>
      <c r="BL275" s="18" t="s">
        <v>145</v>
      </c>
      <c r="BM275" s="200" t="s">
        <v>377</v>
      </c>
    </row>
    <row r="276" spans="1:65" s="2" customFormat="1" ht="11.25">
      <c r="A276" s="35"/>
      <c r="B276" s="36"/>
      <c r="C276" s="37"/>
      <c r="D276" s="202" t="s">
        <v>146</v>
      </c>
      <c r="E276" s="37"/>
      <c r="F276" s="203" t="s">
        <v>1196</v>
      </c>
      <c r="G276" s="37"/>
      <c r="H276" s="37"/>
      <c r="I276" s="204"/>
      <c r="J276" s="37"/>
      <c r="K276" s="37"/>
      <c r="L276" s="40"/>
      <c r="M276" s="205"/>
      <c r="N276" s="206"/>
      <c r="O276" s="72"/>
      <c r="P276" s="72"/>
      <c r="Q276" s="72"/>
      <c r="R276" s="72"/>
      <c r="S276" s="72"/>
      <c r="T276" s="73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8" t="s">
        <v>146</v>
      </c>
      <c r="AU276" s="18" t="s">
        <v>139</v>
      </c>
    </row>
    <row r="277" spans="1:65" s="2" customFormat="1" ht="19.5">
      <c r="A277" s="35"/>
      <c r="B277" s="36"/>
      <c r="C277" s="37"/>
      <c r="D277" s="202" t="s">
        <v>1056</v>
      </c>
      <c r="E277" s="37"/>
      <c r="F277" s="266" t="s">
        <v>1197</v>
      </c>
      <c r="G277" s="37"/>
      <c r="H277" s="37"/>
      <c r="I277" s="204"/>
      <c r="J277" s="37"/>
      <c r="K277" s="37"/>
      <c r="L277" s="40"/>
      <c r="M277" s="205"/>
      <c r="N277" s="206"/>
      <c r="O277" s="72"/>
      <c r="P277" s="72"/>
      <c r="Q277" s="72"/>
      <c r="R277" s="72"/>
      <c r="S277" s="72"/>
      <c r="T277" s="73"/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T277" s="18" t="s">
        <v>1056</v>
      </c>
      <c r="AU277" s="18" t="s">
        <v>139</v>
      </c>
    </row>
    <row r="278" spans="1:65" s="2" customFormat="1" ht="16.5" customHeight="1">
      <c r="A278" s="35"/>
      <c r="B278" s="36"/>
      <c r="C278" s="188" t="s">
        <v>82</v>
      </c>
      <c r="D278" s="188" t="s">
        <v>141</v>
      </c>
      <c r="E278" s="189" t="s">
        <v>1198</v>
      </c>
      <c r="F278" s="190" t="s">
        <v>1199</v>
      </c>
      <c r="G278" s="191" t="s">
        <v>383</v>
      </c>
      <c r="H278" s="192">
        <v>1</v>
      </c>
      <c r="I278" s="193"/>
      <c r="J278" s="194">
        <f>ROUND(I278*H278,2)</f>
        <v>0</v>
      </c>
      <c r="K278" s="195"/>
      <c r="L278" s="40"/>
      <c r="M278" s="196" t="s">
        <v>1</v>
      </c>
      <c r="N278" s="197" t="s">
        <v>39</v>
      </c>
      <c r="O278" s="72"/>
      <c r="P278" s="198">
        <f>O278*H278</f>
        <v>0</v>
      </c>
      <c r="Q278" s="198">
        <v>0</v>
      </c>
      <c r="R278" s="198">
        <f>Q278*H278</f>
        <v>0</v>
      </c>
      <c r="S278" s="198">
        <v>0</v>
      </c>
      <c r="T278" s="199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00" t="s">
        <v>145</v>
      </c>
      <c r="AT278" s="200" t="s">
        <v>141</v>
      </c>
      <c r="AU278" s="200" t="s">
        <v>139</v>
      </c>
      <c r="AY278" s="18" t="s">
        <v>138</v>
      </c>
      <c r="BE278" s="201">
        <f>IF(N278="základní",J278,0)</f>
        <v>0</v>
      </c>
      <c r="BF278" s="201">
        <f>IF(N278="snížená",J278,0)</f>
        <v>0</v>
      </c>
      <c r="BG278" s="201">
        <f>IF(N278="zákl. přenesená",J278,0)</f>
        <v>0</v>
      </c>
      <c r="BH278" s="201">
        <f>IF(N278="sníž. přenesená",J278,0)</f>
        <v>0</v>
      </c>
      <c r="BI278" s="201">
        <f>IF(N278="nulová",J278,0)</f>
        <v>0</v>
      </c>
      <c r="BJ278" s="18" t="s">
        <v>82</v>
      </c>
      <c r="BK278" s="201">
        <f>ROUND(I278*H278,2)</f>
        <v>0</v>
      </c>
      <c r="BL278" s="18" t="s">
        <v>145</v>
      </c>
      <c r="BM278" s="200" t="s">
        <v>1200</v>
      </c>
    </row>
    <row r="279" spans="1:65" s="2" customFormat="1" ht="11.25">
      <c r="A279" s="35"/>
      <c r="B279" s="36"/>
      <c r="C279" s="37"/>
      <c r="D279" s="202" t="s">
        <v>146</v>
      </c>
      <c r="E279" s="37"/>
      <c r="F279" s="203" t="s">
        <v>1199</v>
      </c>
      <c r="G279" s="37"/>
      <c r="H279" s="37"/>
      <c r="I279" s="204"/>
      <c r="J279" s="37"/>
      <c r="K279" s="37"/>
      <c r="L279" s="40"/>
      <c r="M279" s="205"/>
      <c r="N279" s="206"/>
      <c r="O279" s="72"/>
      <c r="P279" s="72"/>
      <c r="Q279" s="72"/>
      <c r="R279" s="72"/>
      <c r="S279" s="72"/>
      <c r="T279" s="73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T279" s="18" t="s">
        <v>146</v>
      </c>
      <c r="AU279" s="18" t="s">
        <v>139</v>
      </c>
    </row>
    <row r="280" spans="1:65" s="12" customFormat="1" ht="22.9" customHeight="1">
      <c r="B280" s="172"/>
      <c r="C280" s="173"/>
      <c r="D280" s="174" t="s">
        <v>73</v>
      </c>
      <c r="E280" s="186" t="s">
        <v>1201</v>
      </c>
      <c r="F280" s="186" t="s">
        <v>1202</v>
      </c>
      <c r="G280" s="173"/>
      <c r="H280" s="173"/>
      <c r="I280" s="176"/>
      <c r="J280" s="187">
        <f>BK280</f>
        <v>0</v>
      </c>
      <c r="K280" s="173"/>
      <c r="L280" s="178"/>
      <c r="M280" s="179"/>
      <c r="N280" s="180"/>
      <c r="O280" s="180"/>
      <c r="P280" s="181">
        <f>SUM(P281:P286)</f>
        <v>0</v>
      </c>
      <c r="Q280" s="180"/>
      <c r="R280" s="181">
        <f>SUM(R281:R286)</f>
        <v>0</v>
      </c>
      <c r="S280" s="180"/>
      <c r="T280" s="182">
        <f>SUM(T281:T286)</f>
        <v>0</v>
      </c>
      <c r="AR280" s="183" t="s">
        <v>82</v>
      </c>
      <c r="AT280" s="184" t="s">
        <v>73</v>
      </c>
      <c r="AU280" s="184" t="s">
        <v>82</v>
      </c>
      <c r="AY280" s="183" t="s">
        <v>138</v>
      </c>
      <c r="BK280" s="185">
        <f>SUM(BK281:BK286)</f>
        <v>0</v>
      </c>
    </row>
    <row r="281" spans="1:65" s="2" customFormat="1" ht="16.5" customHeight="1">
      <c r="A281" s="35"/>
      <c r="B281" s="36"/>
      <c r="C281" s="188" t="s">
        <v>139</v>
      </c>
      <c r="D281" s="188" t="s">
        <v>141</v>
      </c>
      <c r="E281" s="189" t="s">
        <v>1203</v>
      </c>
      <c r="F281" s="190" t="s">
        <v>1204</v>
      </c>
      <c r="G281" s="191" t="s">
        <v>376</v>
      </c>
      <c r="H281" s="261"/>
      <c r="I281" s="193"/>
      <c r="J281" s="194">
        <f>ROUND(I281*H281,2)</f>
        <v>0</v>
      </c>
      <c r="K281" s="195"/>
      <c r="L281" s="40"/>
      <c r="M281" s="196" t="s">
        <v>1</v>
      </c>
      <c r="N281" s="197" t="s">
        <v>39</v>
      </c>
      <c r="O281" s="72"/>
      <c r="P281" s="198">
        <f>O281*H281</f>
        <v>0</v>
      </c>
      <c r="Q281" s="198">
        <v>0</v>
      </c>
      <c r="R281" s="198">
        <f>Q281*H281</f>
        <v>0</v>
      </c>
      <c r="S281" s="198">
        <v>0</v>
      </c>
      <c r="T281" s="199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00" t="s">
        <v>145</v>
      </c>
      <c r="AT281" s="200" t="s">
        <v>141</v>
      </c>
      <c r="AU281" s="200" t="s">
        <v>84</v>
      </c>
      <c r="AY281" s="18" t="s">
        <v>138</v>
      </c>
      <c r="BE281" s="201">
        <f>IF(N281="základní",J281,0)</f>
        <v>0</v>
      </c>
      <c r="BF281" s="201">
        <f>IF(N281="snížená",J281,0)</f>
        <v>0</v>
      </c>
      <c r="BG281" s="201">
        <f>IF(N281="zákl. přenesená",J281,0)</f>
        <v>0</v>
      </c>
      <c r="BH281" s="201">
        <f>IF(N281="sníž. přenesená",J281,0)</f>
        <v>0</v>
      </c>
      <c r="BI281" s="201">
        <f>IF(N281="nulová",J281,0)</f>
        <v>0</v>
      </c>
      <c r="BJ281" s="18" t="s">
        <v>82</v>
      </c>
      <c r="BK281" s="201">
        <f>ROUND(I281*H281,2)</f>
        <v>0</v>
      </c>
      <c r="BL281" s="18" t="s">
        <v>145</v>
      </c>
      <c r="BM281" s="200" t="s">
        <v>1205</v>
      </c>
    </row>
    <row r="282" spans="1:65" s="2" customFormat="1" ht="11.25">
      <c r="A282" s="35"/>
      <c r="B282" s="36"/>
      <c r="C282" s="37"/>
      <c r="D282" s="202" t="s">
        <v>146</v>
      </c>
      <c r="E282" s="37"/>
      <c r="F282" s="203" t="s">
        <v>1204</v>
      </c>
      <c r="G282" s="37"/>
      <c r="H282" s="37"/>
      <c r="I282" s="204"/>
      <c r="J282" s="37"/>
      <c r="K282" s="37"/>
      <c r="L282" s="40"/>
      <c r="M282" s="205"/>
      <c r="N282" s="206"/>
      <c r="O282" s="72"/>
      <c r="P282" s="72"/>
      <c r="Q282" s="72"/>
      <c r="R282" s="72"/>
      <c r="S282" s="72"/>
      <c r="T282" s="73"/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T282" s="18" t="s">
        <v>146</v>
      </c>
      <c r="AU282" s="18" t="s">
        <v>84</v>
      </c>
    </row>
    <row r="283" spans="1:65" s="2" customFormat="1" ht="16.5" customHeight="1">
      <c r="A283" s="35"/>
      <c r="B283" s="36"/>
      <c r="C283" s="188" t="s">
        <v>145</v>
      </c>
      <c r="D283" s="188" t="s">
        <v>141</v>
      </c>
      <c r="E283" s="189" t="s">
        <v>1206</v>
      </c>
      <c r="F283" s="190" t="s">
        <v>1207</v>
      </c>
      <c r="G283" s="191" t="s">
        <v>376</v>
      </c>
      <c r="H283" s="261"/>
      <c r="I283" s="193"/>
      <c r="J283" s="194">
        <f>ROUND(I283*H283,2)</f>
        <v>0</v>
      </c>
      <c r="K283" s="195"/>
      <c r="L283" s="40"/>
      <c r="M283" s="196" t="s">
        <v>1</v>
      </c>
      <c r="N283" s="197" t="s">
        <v>39</v>
      </c>
      <c r="O283" s="72"/>
      <c r="P283" s="198">
        <f>O283*H283</f>
        <v>0</v>
      </c>
      <c r="Q283" s="198">
        <v>0</v>
      </c>
      <c r="R283" s="198">
        <f>Q283*H283</f>
        <v>0</v>
      </c>
      <c r="S283" s="198">
        <v>0</v>
      </c>
      <c r="T283" s="199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00" t="s">
        <v>145</v>
      </c>
      <c r="AT283" s="200" t="s">
        <v>141</v>
      </c>
      <c r="AU283" s="200" t="s">
        <v>84</v>
      </c>
      <c r="AY283" s="18" t="s">
        <v>138</v>
      </c>
      <c r="BE283" s="201">
        <f>IF(N283="základní",J283,0)</f>
        <v>0</v>
      </c>
      <c r="BF283" s="201">
        <f>IF(N283="snížená",J283,0)</f>
        <v>0</v>
      </c>
      <c r="BG283" s="201">
        <f>IF(N283="zákl. přenesená",J283,0)</f>
        <v>0</v>
      </c>
      <c r="BH283" s="201">
        <f>IF(N283="sníž. přenesená",J283,0)</f>
        <v>0</v>
      </c>
      <c r="BI283" s="201">
        <f>IF(N283="nulová",J283,0)</f>
        <v>0</v>
      </c>
      <c r="BJ283" s="18" t="s">
        <v>82</v>
      </c>
      <c r="BK283" s="201">
        <f>ROUND(I283*H283,2)</f>
        <v>0</v>
      </c>
      <c r="BL283" s="18" t="s">
        <v>145</v>
      </c>
      <c r="BM283" s="200" t="s">
        <v>1208</v>
      </c>
    </row>
    <row r="284" spans="1:65" s="2" customFormat="1" ht="11.25">
      <c r="A284" s="35"/>
      <c r="B284" s="36"/>
      <c r="C284" s="37"/>
      <c r="D284" s="202" t="s">
        <v>146</v>
      </c>
      <c r="E284" s="37"/>
      <c r="F284" s="203" t="s">
        <v>1207</v>
      </c>
      <c r="G284" s="37"/>
      <c r="H284" s="37"/>
      <c r="I284" s="204"/>
      <c r="J284" s="37"/>
      <c r="K284" s="37"/>
      <c r="L284" s="40"/>
      <c r="M284" s="205"/>
      <c r="N284" s="206"/>
      <c r="O284" s="72"/>
      <c r="P284" s="72"/>
      <c r="Q284" s="72"/>
      <c r="R284" s="72"/>
      <c r="S284" s="72"/>
      <c r="T284" s="73"/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T284" s="18" t="s">
        <v>146</v>
      </c>
      <c r="AU284" s="18" t="s">
        <v>84</v>
      </c>
    </row>
    <row r="285" spans="1:65" s="2" customFormat="1" ht="16.5" customHeight="1">
      <c r="A285" s="35"/>
      <c r="B285" s="36"/>
      <c r="C285" s="188" t="s">
        <v>167</v>
      </c>
      <c r="D285" s="188" t="s">
        <v>141</v>
      </c>
      <c r="E285" s="189" t="s">
        <v>1209</v>
      </c>
      <c r="F285" s="190" t="s">
        <v>1210</v>
      </c>
      <c r="G285" s="191" t="s">
        <v>376</v>
      </c>
      <c r="H285" s="261"/>
      <c r="I285" s="193"/>
      <c r="J285" s="194">
        <f>ROUND(I285*H285,2)</f>
        <v>0</v>
      </c>
      <c r="K285" s="195"/>
      <c r="L285" s="40"/>
      <c r="M285" s="196" t="s">
        <v>1</v>
      </c>
      <c r="N285" s="197" t="s">
        <v>39</v>
      </c>
      <c r="O285" s="72"/>
      <c r="P285" s="198">
        <f>O285*H285</f>
        <v>0</v>
      </c>
      <c r="Q285" s="198">
        <v>0</v>
      </c>
      <c r="R285" s="198">
        <f>Q285*H285</f>
        <v>0</v>
      </c>
      <c r="S285" s="198">
        <v>0</v>
      </c>
      <c r="T285" s="199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00" t="s">
        <v>145</v>
      </c>
      <c r="AT285" s="200" t="s">
        <v>141</v>
      </c>
      <c r="AU285" s="200" t="s">
        <v>84</v>
      </c>
      <c r="AY285" s="18" t="s">
        <v>138</v>
      </c>
      <c r="BE285" s="201">
        <f>IF(N285="základní",J285,0)</f>
        <v>0</v>
      </c>
      <c r="BF285" s="201">
        <f>IF(N285="snížená",J285,0)</f>
        <v>0</v>
      </c>
      <c r="BG285" s="201">
        <f>IF(N285="zákl. přenesená",J285,0)</f>
        <v>0</v>
      </c>
      <c r="BH285" s="201">
        <f>IF(N285="sníž. přenesená",J285,0)</f>
        <v>0</v>
      </c>
      <c r="BI285" s="201">
        <f>IF(N285="nulová",J285,0)</f>
        <v>0</v>
      </c>
      <c r="BJ285" s="18" t="s">
        <v>82</v>
      </c>
      <c r="BK285" s="201">
        <f>ROUND(I285*H285,2)</f>
        <v>0</v>
      </c>
      <c r="BL285" s="18" t="s">
        <v>145</v>
      </c>
      <c r="BM285" s="200" t="s">
        <v>1211</v>
      </c>
    </row>
    <row r="286" spans="1:65" s="2" customFormat="1" ht="11.25">
      <c r="A286" s="35"/>
      <c r="B286" s="36"/>
      <c r="C286" s="37"/>
      <c r="D286" s="202" t="s">
        <v>146</v>
      </c>
      <c r="E286" s="37"/>
      <c r="F286" s="203" t="s">
        <v>1210</v>
      </c>
      <c r="G286" s="37"/>
      <c r="H286" s="37"/>
      <c r="I286" s="204"/>
      <c r="J286" s="37"/>
      <c r="K286" s="37"/>
      <c r="L286" s="40"/>
      <c r="M286" s="262"/>
      <c r="N286" s="263"/>
      <c r="O286" s="264"/>
      <c r="P286" s="264"/>
      <c r="Q286" s="264"/>
      <c r="R286" s="264"/>
      <c r="S286" s="264"/>
      <c r="T286" s="265"/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T286" s="18" t="s">
        <v>146</v>
      </c>
      <c r="AU286" s="18" t="s">
        <v>84</v>
      </c>
    </row>
    <row r="287" spans="1:65" s="2" customFormat="1" ht="6.95" customHeight="1">
      <c r="A287" s="35"/>
      <c r="B287" s="55"/>
      <c r="C287" s="56"/>
      <c r="D287" s="56"/>
      <c r="E287" s="56"/>
      <c r="F287" s="56"/>
      <c r="G287" s="56"/>
      <c r="H287" s="56"/>
      <c r="I287" s="56"/>
      <c r="J287" s="56"/>
      <c r="K287" s="56"/>
      <c r="L287" s="40"/>
      <c r="M287" s="35"/>
      <c r="O287" s="35"/>
      <c r="P287" s="35"/>
      <c r="Q287" s="35"/>
      <c r="R287" s="35"/>
      <c r="S287" s="35"/>
      <c r="T287" s="35"/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</row>
  </sheetData>
  <sheetProtection algorithmName="SHA-512" hashValue="gvyleRxR9Ni6DBgrYriAEuSs4EdboC2Q/Eo0kcfK9SwWIoNhma8L+hIr1vuotpgUhyScDxet8U+7hvET8y/rwA==" saltValue="14vbNGjcc2ozvkl5t9CnXwmwT9O1u4Zt8qjipbhMU5mT5hRrR8zU6LpkA88IW+iMDzFEqTVAeoCuDYOSRZHYlQ==" spinCount="100000" sheet="1" objects="1" scenarios="1" formatColumns="0" formatRows="0" autoFilter="0"/>
  <autoFilter ref="C146:K286"/>
  <mergeCells count="9">
    <mergeCell ref="E87:H87"/>
    <mergeCell ref="E137:H137"/>
    <mergeCell ref="E139:H13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D.1.1 - Architektonicko -...</vt:lpstr>
      <vt:lpstr>D.UT - Vytápění</vt:lpstr>
      <vt:lpstr>D.ZT - Zdravotně - techni...</vt:lpstr>
      <vt:lpstr>Elektroinstalace - Elektr...</vt:lpstr>
      <vt:lpstr>'D.1.1 - Architektonicko -...'!Názvy_tisku</vt:lpstr>
      <vt:lpstr>'D.UT - Vytápění'!Názvy_tisku</vt:lpstr>
      <vt:lpstr>'D.ZT - Zdravotně - techni...'!Názvy_tisku</vt:lpstr>
      <vt:lpstr>'Elektroinstalace - Elektr...'!Názvy_tisku</vt:lpstr>
      <vt:lpstr>'Rekapitulace stavby'!Názvy_tisku</vt:lpstr>
      <vt:lpstr>'D.1.1 - Architektonicko -...'!Oblast_tisku</vt:lpstr>
      <vt:lpstr>'D.UT - Vytápění'!Oblast_tisku</vt:lpstr>
      <vt:lpstr>'D.ZT - Zdravotně - techni...'!Oblast_tisku</vt:lpstr>
      <vt:lpstr>'Elektroinstalace - Elektr...'!Oblast_tisku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Modrá Petra, DiS.</dc:creator>
  <cp:lastModifiedBy>Krumlová Hana</cp:lastModifiedBy>
  <dcterms:created xsi:type="dcterms:W3CDTF">2021-01-20T12:52:07Z</dcterms:created>
  <dcterms:modified xsi:type="dcterms:W3CDTF">2021-01-20T12:58:23Z</dcterms:modified>
</cp:coreProperties>
</file>